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60" windowWidth="20115" windowHeight="7485"/>
  </bookViews>
  <sheets>
    <sheet name="2014" sheetId="1" r:id="rId1"/>
  </sheets>
  <definedNames>
    <definedName name="_xlnm.Print_Area" localSheetId="0">'2014'!$B$2:$V$126</definedName>
  </definedNames>
  <calcPr calcId="114210"/>
</workbook>
</file>

<file path=xl/calcChain.xml><?xml version="1.0" encoding="utf-8"?>
<calcChain xmlns="http://schemas.openxmlformats.org/spreadsheetml/2006/main">
  <c r="L110" i="1"/>
  <c r="N110"/>
  <c r="F110"/>
  <c r="H110"/>
  <c r="D105"/>
  <c r="F105"/>
  <c r="J102"/>
  <c r="L105"/>
  <c r="F100"/>
  <c r="L98"/>
  <c r="L100"/>
  <c r="F97"/>
  <c r="L94"/>
  <c r="F94"/>
  <c r="H94"/>
  <c r="L92"/>
  <c r="F92"/>
  <c r="N88"/>
  <c r="H88"/>
  <c r="H83"/>
  <c r="N82"/>
  <c r="N84"/>
  <c r="N86"/>
  <c r="H82"/>
  <c r="U72"/>
  <c r="N72"/>
  <c r="H72"/>
  <c r="S71"/>
  <c r="S72"/>
  <c r="S65"/>
  <c r="N62"/>
  <c r="H62"/>
  <c r="W61"/>
  <c r="U60"/>
  <c r="U65"/>
  <c r="N53"/>
  <c r="N54"/>
  <c r="H53"/>
  <c r="H54"/>
  <c r="N48"/>
  <c r="H48"/>
  <c r="U45"/>
  <c r="L41"/>
  <c r="N42"/>
  <c r="N49"/>
  <c r="F41"/>
  <c r="H42"/>
  <c r="H49"/>
  <c r="S40"/>
  <c r="S45"/>
  <c r="N38"/>
  <c r="H38"/>
  <c r="U37"/>
  <c r="U46"/>
  <c r="S37"/>
  <c r="U31"/>
  <c r="S31"/>
  <c r="N31"/>
  <c r="N32"/>
  <c r="H31"/>
  <c r="H32"/>
  <c r="U26"/>
  <c r="S26"/>
  <c r="L26"/>
  <c r="J26"/>
  <c r="F26"/>
  <c r="D26"/>
  <c r="N25"/>
  <c r="H25"/>
  <c r="N24"/>
  <c r="H24"/>
  <c r="N23"/>
  <c r="H23"/>
  <c r="N22"/>
  <c r="H22"/>
  <c r="N21"/>
  <c r="H21"/>
  <c r="U20"/>
  <c r="S19"/>
  <c r="N20"/>
  <c r="H20"/>
  <c r="N19"/>
  <c r="H19"/>
  <c r="N18"/>
  <c r="H18"/>
  <c r="N17"/>
  <c r="H17"/>
  <c r="N16"/>
  <c r="H16"/>
  <c r="N15"/>
  <c r="H15"/>
  <c r="U14"/>
  <c r="N14"/>
  <c r="H14"/>
  <c r="S13"/>
  <c r="S14"/>
  <c r="N13"/>
  <c r="H13"/>
  <c r="N12"/>
  <c r="H12"/>
  <c r="U9"/>
  <c r="S9"/>
  <c r="L9"/>
  <c r="J9"/>
  <c r="F9"/>
  <c r="D9"/>
  <c r="N8"/>
  <c r="N9"/>
  <c r="H8"/>
  <c r="H9"/>
  <c r="H105"/>
  <c r="H84"/>
  <c r="H86"/>
  <c r="N94"/>
  <c r="N89"/>
  <c r="H89"/>
  <c r="H95"/>
  <c r="H106"/>
  <c r="H111"/>
  <c r="H116"/>
  <c r="H26"/>
  <c r="H33"/>
  <c r="H68"/>
  <c r="N55"/>
  <c r="U22"/>
  <c r="U68"/>
  <c r="N26"/>
  <c r="N33"/>
  <c r="N68"/>
  <c r="H55"/>
  <c r="N95"/>
  <c r="S79"/>
  <c r="N105"/>
  <c r="S46"/>
  <c r="X68"/>
  <c r="N106"/>
  <c r="N111"/>
  <c r="U79"/>
  <c r="U81"/>
  <c r="S80"/>
  <c r="S81"/>
  <c r="S18"/>
  <c r="S20"/>
  <c r="S22"/>
  <c r="S68"/>
  <c r="W68"/>
  <c r="N116"/>
</calcChain>
</file>

<file path=xl/sharedStrings.xml><?xml version="1.0" encoding="utf-8"?>
<sst xmlns="http://schemas.openxmlformats.org/spreadsheetml/2006/main" count="162" uniqueCount="151">
  <si>
    <t>ΔΗΜΟΣ ΡΕΘΥΜΝΗΣ</t>
  </si>
  <si>
    <t>ΙΣΟΛΟΓΙΣΜΟΣ  ΤΗΣ  31ης  ΔΕΚΕΜΒΡΙΟΥ  2014</t>
  </si>
  <si>
    <t>4η ΧΡΗΣΗ (1 ΙΑΝΟΥΑΡΙΟΥ - 31 ΔΕΚΕΜΒΡΙΟΥ 2014)</t>
  </si>
  <si>
    <t>ΕΝΕΡΓΗΤΙΚΟ</t>
  </si>
  <si>
    <t>Ποσά κλειόμενης χρήσεως 2014</t>
  </si>
  <si>
    <t>Ποσά προηγούμενης χρήσεως 2013</t>
  </si>
  <si>
    <t>ΠΑΘΗΤΙΚΟ</t>
  </si>
  <si>
    <t xml:space="preserve">Ποσά κλειόμενης </t>
  </si>
  <si>
    <t>Ποσά προηγούμενης</t>
  </si>
  <si>
    <t>Αξία κτήσεως</t>
  </si>
  <si>
    <t>Αποσβέσεις</t>
  </si>
  <si>
    <t>Αναπόσβ.αξία</t>
  </si>
  <si>
    <t>χρήσεως 2014</t>
  </si>
  <si>
    <t>χρήσεως 2013</t>
  </si>
  <si>
    <t>Β. ΕΞΟΔΑ ΕΓΚΑΤΑΣΤΑΣΕΩΣ</t>
  </si>
  <si>
    <t>Α.  ΙΔΙΑ ΚΕΦΑΛΑΙΑ</t>
  </si>
  <si>
    <t>4. Λοιπά έξοδα εγκαταστάσεως</t>
  </si>
  <si>
    <t xml:space="preserve">  Ι.  Κεφάλαιο </t>
  </si>
  <si>
    <t xml:space="preserve">Γ. ΠΑΓΙΟ ΕΝΕΡΓΗΤΙΚΟ </t>
  </si>
  <si>
    <t xml:space="preserve"> ΙΙ. Διαφορές αναπροσαρμογής και επιχορηγήσεις επενδύσεων - δωρεές παγίων</t>
  </si>
  <si>
    <t>ΙΙ. Ενσώματες ακινητοποιήσεις</t>
  </si>
  <si>
    <t>1. Διαφορές αναπροσαρμογής αξίας τίτλων</t>
  </si>
  <si>
    <t>1. Γήπεδα - Οικόπεδα</t>
  </si>
  <si>
    <t>3. Δωρεές παγίων</t>
  </si>
  <si>
    <t>1α. Πλατείες-Πάρκα -Παιδότοποι κοινής χρήσεως</t>
  </si>
  <si>
    <t xml:space="preserve">4. Επιχορηγήσεις επενδύσεων </t>
  </si>
  <si>
    <t>1β. Οδοί-Οδοστρώματα κοινής χρήσεως</t>
  </si>
  <si>
    <t>1γ. Πεζοδρόμια κοινής χρήσεως</t>
  </si>
  <si>
    <t>3. Κτίρια και τεχνικά έργα</t>
  </si>
  <si>
    <t>3α. Κτιριακές εγκαταστάσεις κοινής χρήσεως</t>
  </si>
  <si>
    <t xml:space="preserve">IV. Αποτελέσματα εις νέο </t>
  </si>
  <si>
    <t>3β. Εγκαταστάσεις Ηλεκτροφωτισμού κοινής χρήσεως</t>
  </si>
  <si>
    <t>Πλεόνασμα χρήσεως εις νέον</t>
  </si>
  <si>
    <t>3γ. Λοιπές εγκαταστάσεις κοινής χρήσεως</t>
  </si>
  <si>
    <t>Πλεόνασμα προηγούμενων χρήσεων</t>
  </si>
  <si>
    <t>4. Μηχανήματα-Τεχνικές εγκατ. και λοιπός μηχανολ.εξοπλ.</t>
  </si>
  <si>
    <t>5. Μεταφορικά μέσα</t>
  </si>
  <si>
    <t>6. Επιπλα, προγράμματα ηλεκτρονικών υπολογιστών και λοιπός εξοπλισμός</t>
  </si>
  <si>
    <t>Σύνολο ιδίων κεφαλαίων (ΑΙ+ΑΙΙ+ΑIV)</t>
  </si>
  <si>
    <t>7. Ακινητοποιήσεις υπό εκτέλεση και προκαταβολές</t>
  </si>
  <si>
    <t>7α. Προκαταβολές έργων ΕΣΠΑ σε προμηθευτές</t>
  </si>
  <si>
    <t>Β. ΠΡΟΒΛΕΨΕΙΣ ΓΙΑ ΚΙΝΔΥΝΟΥΣ ΚΑΙ ΕΞΟΔΑ</t>
  </si>
  <si>
    <t>7β. Απαλλοτριώσεις ακινήτων με κάλυψη δεσμευμένων καταθέσεων από δάνειο</t>
  </si>
  <si>
    <t>1. Προβλέψεις για αποζημίωση προσωπικού λόγω εξόδου από την υπηρεσία</t>
  </si>
  <si>
    <t>Σύνολο ακινητοποιήσεων (ΓΙΙ)</t>
  </si>
  <si>
    <t>Β1. ΧΡΗΜΑΤΟΔΟΤΗΣΕΙΣ ΥΠΕΣ ΓΙΑ ΛΗΞΙΠΡΟΘΕΣΜΕΣ ΥΠΟΧΡΕΩΣΕΙΣ</t>
  </si>
  <si>
    <t>ΙΙΙ.Συμμετοχές &amp; μακρ.απαιτήσεις</t>
  </si>
  <si>
    <t>1. Χρηματοδότηση ΥΠΕΣ για ληξιπρόθεσμες υποχρεώσεις</t>
  </si>
  <si>
    <t>1.Τίτλοι πάγιας επένδυσης</t>
  </si>
  <si>
    <t>2. Χρηματοδότηση από παρακρατηθέντα αρ. 27 Ν 3756/09 για ληξιπρόθεσμες υποχρεώσεις</t>
  </si>
  <si>
    <t xml:space="preserve">         - Προβλέψεις υποτιμήσως</t>
  </si>
  <si>
    <t>Σύνολο πάγιου ενεργητικού (ΓΙΙ+ΓΙΙΙ)</t>
  </si>
  <si>
    <t>Γ. ΥΠΟΧΡΕΩΣΕΙΣ</t>
  </si>
  <si>
    <t>Ι. Μακροπρόθεσμες υποχρεώσεις</t>
  </si>
  <si>
    <t xml:space="preserve">Δ. ΚΥΚΛΟΦΟΡΟΥΝ ΕΝΕΡΓΗΤΙΚΟ </t>
  </si>
  <si>
    <t>3. Δάνεια Ταμιευτηρίων</t>
  </si>
  <si>
    <t xml:space="preserve">Ι Αποθέματα </t>
  </si>
  <si>
    <t>4α.Μακροπρόθεσμες Υποχρεώσεις προς δικαιούχους απαλλοτ/σεων- ρυμοτ/σεων</t>
  </si>
  <si>
    <t>4. Υλικά κατασκευής και επισκευής τεχνικών έργων Αναλώσιμα υλικά. Ανταλλακτικά και Είδη συσκευασίας</t>
  </si>
  <si>
    <t>ΙΙ. Βραχυπρόθεσμες υποχρεώσεις</t>
  </si>
  <si>
    <t>ΙΙ. Απαιτήσεις</t>
  </si>
  <si>
    <t>1. Προμηθευτές</t>
  </si>
  <si>
    <t>1. Απαιτήσεις από πώληση αγαθών και υπηρεσιών</t>
  </si>
  <si>
    <t>5. Υποχρεώσεις από φόρους - τέλη</t>
  </si>
  <si>
    <t>Μείον: προβλέψεις</t>
  </si>
  <si>
    <t>6. Ασφαλιστικοί οργανισμοί</t>
  </si>
  <si>
    <t>1α. Λοιπές απαιτήσεις από ιδιώτες</t>
  </si>
  <si>
    <t>7. Μακροπρόθεσμες υποχρεώσεις πληρωτέες στην επομενη χρήση</t>
  </si>
  <si>
    <t>3. Δεσμευμένοι λογ/μοι καταθέσεων</t>
  </si>
  <si>
    <t>8. Πιστωτές διάφοροι</t>
  </si>
  <si>
    <t>3α. Δεσμευμένοι λογ/μοι καταθέσεων διαχείρισης ΕΣΠΑ</t>
  </si>
  <si>
    <t>4. Επίδικες Απαιτήσεις από Ταμειακό Έλλειμα</t>
  </si>
  <si>
    <t>Σύνολο υποχρεώσεων (ΓΙ+ΓΙΙ)</t>
  </si>
  <si>
    <t>5. Χρεώστες διάφοροι</t>
  </si>
  <si>
    <t>ΙV. Διαθέσιμα</t>
  </si>
  <si>
    <t>1. Ταμείο</t>
  </si>
  <si>
    <t>3. Καταθέσεις όψεως και προθεσμίας</t>
  </si>
  <si>
    <t>Σύνολο κυκλοφορούντος ενεργητικού (ΔΙ+ΔΙΙ+ΔIV)</t>
  </si>
  <si>
    <t>Ε. ΜΕΤΑΒΑΤΙΚΟΙ ΛΟΓ/ΣΜΟΙ ΕΝΕΡΓΗΤΙΚΟΥ</t>
  </si>
  <si>
    <t>Δ. ΜΕΤΑΒΑΤΙΚΟΙ ΛΟΓ/ΣΜΟΙ ΠΑΘΗΤΙΚΟΥ</t>
  </si>
  <si>
    <t>1. Έξοδα επόμενων χρήσεων</t>
  </si>
  <si>
    <t>1. Έσοδα επόμενων χρήσεων</t>
  </si>
  <si>
    <t>2. Έσοδα χρήσεως εισπρακτέα</t>
  </si>
  <si>
    <t>2. Έξοδα χρήσεως δουλευμένα</t>
  </si>
  <si>
    <t>3α. Εκτελεσμένα έργα τρίτων μέσω ΕΣΠΑ</t>
  </si>
  <si>
    <t>3. Λοιποί μεταβατικοί λογαριασμοί</t>
  </si>
  <si>
    <t>3β. Έργα-υποδομές ύδρευσης, άρδευσης, αποχέτευσης προς μεταβίβαση</t>
  </si>
  <si>
    <t>3α. Εισπρακτέες εισφορές από πράξεις εφαρμογής</t>
  </si>
  <si>
    <t>3β. Πιστοποιημένα και μη τιμολογημένα έργα</t>
  </si>
  <si>
    <t>3γ. Χορηγηθείσες επιχορηγήσεις από ΕΣΠΑ για έργα τρίτων</t>
  </si>
  <si>
    <t xml:space="preserve">3δ. Υποχρέωση μεταβίβασης έργων τρίτων στην ΔΕΥΑΡ </t>
  </si>
  <si>
    <t>ΓΕΝΙΚΟ ΣΥΝΟΛΟ ΕΝΕΡΓΗΤΙΚΟΥ (Β+Γ+Δ+Ε)</t>
  </si>
  <si>
    <t>ΓΕΝΙΚΟ ΣΥΝΟΛΟ ΠΑΘΗΤΙΚΟΥ (Α+Β+Γ+Δ)</t>
  </si>
  <si>
    <t>ΛΟΓΑΡΙΑΣΜΟΙ ΤΑΞΕΩΣ ΧΡΕΩΣΤΙΚΟΙ</t>
  </si>
  <si>
    <t>ΛΟΓΑΡΙΑΣΜΟΙ ΤΑΞΕΩΣ ΠΙΣΤΩΤΙΚΟΙ</t>
  </si>
  <si>
    <t>2. Χρεωστικοί λογαριασμοί Δημοσίου λογιστικού</t>
  </si>
  <si>
    <t>2.Πιστωτικοί λογαριασμοί Δημοσίου λογιστικού</t>
  </si>
  <si>
    <t xml:space="preserve">ΚΑΤΑΣΤΑΣΗ ΛΟΓΑΡΙΑΣΜΟΥ ΑΠΟΤΕΛΕΣΜAΤΩΝ ΧΡΗΣΕΩΣ </t>
  </si>
  <si>
    <t>ΠΙΝΑΚΑΣ ΔΙΑΘΕΣΗΣ ΑΠΟΤΕΛΕΣΜΑΤΩΝ</t>
  </si>
  <si>
    <t>31ης ΔΕΚΕΜΒΡΙΟΥ 2014 (1 ΙΑΝΟΥΑΡΙΟΥ - 31 ΔΕΚΕΜΒΡΙΟΥ 2014)</t>
  </si>
  <si>
    <t>Ποσά κλειόμενης</t>
  </si>
  <si>
    <t>Ι.Αποτελέσματα εκμεταλλεύσεως</t>
  </si>
  <si>
    <t>1.  Έσοδα από πώληση αγαθών και υπηρεσιών</t>
  </si>
  <si>
    <t>Καθαρά αποτελέσματα (πλεόνασμα) χρήσεως</t>
  </si>
  <si>
    <t>2.  Έσοδα από φόρους-εισφορές-πρόστιμα-προσαυξήσεις</t>
  </si>
  <si>
    <t>Υπόλοιπο αποτελεσμάτων (πλεονάσματων) προηγ. χρήσεων</t>
  </si>
  <si>
    <t>3.  Τακτικές επιχορηγήσεις από Κρατικό Προυπολογισμό</t>
  </si>
  <si>
    <t>Πλεόνασμα εις νέο</t>
  </si>
  <si>
    <r>
      <t>Μείον:</t>
    </r>
    <r>
      <rPr>
        <sz val="11"/>
        <color theme="1"/>
        <rFont val="Calibri"/>
        <family val="2"/>
        <charset val="161"/>
        <scheme val="minor"/>
      </rPr>
      <t xml:space="preserve"> Κόστος αγαθών και υπηρεσιών</t>
    </r>
  </si>
  <si>
    <t>Μικτά αποτελέσματα (πλεόνασμα) εκμεταλλεύσεως</t>
  </si>
  <si>
    <r>
      <t xml:space="preserve">Πλέον: </t>
    </r>
    <r>
      <rPr>
        <sz val="11"/>
        <color theme="1"/>
        <rFont val="Calibri"/>
        <family val="2"/>
        <charset val="161"/>
        <scheme val="minor"/>
      </rPr>
      <t xml:space="preserve">Αλλα έσοδα </t>
    </r>
  </si>
  <si>
    <t>Σύνολο</t>
  </si>
  <si>
    <r>
      <t xml:space="preserve">Μείον:  </t>
    </r>
    <r>
      <rPr>
        <sz val="11"/>
        <color theme="1"/>
        <rFont val="Calibri"/>
        <family val="2"/>
        <charset val="161"/>
        <scheme val="minor"/>
      </rPr>
      <t>1. Έξοδα διοικητικής λειτουργίας</t>
    </r>
  </si>
  <si>
    <t xml:space="preserve">           3. Έξοδα λειτουργίας δημοσίων σχέσεων</t>
  </si>
  <si>
    <t>Μερικά αποτελέσματα (ζημίες) εκμεταλλεύσεως</t>
  </si>
  <si>
    <t>ΠΛΕΟΝ:</t>
  </si>
  <si>
    <t>4. Πιστωτικοί τόκοι και συναφή έσοδα</t>
  </si>
  <si>
    <t>Μείον:</t>
  </si>
  <si>
    <t>3. Χρεωστικοί τόκοι και συναφή έξοδα</t>
  </si>
  <si>
    <t>Ολικά αποτελέσματα (ζημίες) εκμεταλλεύσεως</t>
  </si>
  <si>
    <t>ΠΛΕΟΝ: Έκτακτα αποτελέσματα</t>
  </si>
  <si>
    <t xml:space="preserve">1. Εκτακτα και ανόργανα έσοδα </t>
  </si>
  <si>
    <t>3. Έσοδα προηγούμενων χρήσεων</t>
  </si>
  <si>
    <t>4. Έσοδα από προβλέψεις προηγούμενων χρήσεων</t>
  </si>
  <si>
    <t xml:space="preserve">Μείον: </t>
  </si>
  <si>
    <t xml:space="preserve">1. Έκτακτα και ανόργανα έξοδα </t>
  </si>
  <si>
    <t>2. Έκτακτες ζημίες</t>
  </si>
  <si>
    <t>3. Έξοδα προηγούμενων χρήσεων</t>
  </si>
  <si>
    <t>4. Προβλέψεις για εκτακτ.κινδύνους</t>
  </si>
  <si>
    <t>Οργανικά και έκτακτα αποτελέσματα (κέρδος)</t>
  </si>
  <si>
    <t>Σύνολο αποσβέσεων παγίων στοιχείων</t>
  </si>
  <si>
    <r>
      <t>Μείον:</t>
    </r>
    <r>
      <rPr>
        <sz val="11"/>
        <color theme="1"/>
        <rFont val="Calibri"/>
        <family val="2"/>
        <charset val="161"/>
        <scheme val="minor"/>
      </rPr>
      <t xml:space="preserve"> Οι από αυτές ενσωματωμένες στο λειτουργικό κόστος</t>
    </r>
  </si>
  <si>
    <t>ΚΑΘΑΡΑ ΑΠΟΤΕΛΕΣΜΑΤΑ (ΠΛΕΟΝΑΣΜΑ) ΧΡΗΣΕΩΣ ΠΡΟ ΦΟΡΩΝ</t>
  </si>
  <si>
    <t>ΦΟΡΟΣ ΕΙΣΟΔΗΜΑΤΟΣ ΕΙΔΙΚΩΝ ΕΣΟΔΩΝ ΟΤΑ</t>
  </si>
  <si>
    <t>ΚΑΘΑΡΑ ΑΠΟΤΕΛΕΣΜΑΤΑ (ΠΛΕΟΝΑΣΜΑ) ΧΡΗΣΕΩΣ</t>
  </si>
  <si>
    <t xml:space="preserve">Ρέθυμνο, </t>
  </si>
  <si>
    <t xml:space="preserve">O ΔΗΜΑΡΧΟΣ </t>
  </si>
  <si>
    <t xml:space="preserve">ΓΙΩΡΓΗΣ Χ. ΜΑΡΙΝΑΚΗΣ       </t>
  </si>
  <si>
    <t xml:space="preserve">       ΑΔΤ Χ962029                              </t>
  </si>
  <si>
    <t xml:space="preserve">Ο  ΑΝΤΙΔΗΜΑΡΧΟΣ   ΟΙΚΟΝΟΜΙΚΩΝ                   </t>
  </si>
  <si>
    <t xml:space="preserve">ΣΤΥΛΙΑΝΟΣ ΣΠΑΝΟΥΔΑΚΗΣ       </t>
  </si>
  <si>
    <t xml:space="preserve">ΑΔΤ   ΑΙ  966696                                      </t>
  </si>
  <si>
    <t>Η ΔΙΥΕΘΥΝΤΡΙΑ ΟΙΚΟΝΟΜΙΚΩΝ ΥΠΗΡΕΣΙΩΝ</t>
  </si>
  <si>
    <t xml:space="preserve">ΣΤΥΛΙΑΝΗ ΚΑΛΟΓΕΡΑΚΗ                      </t>
  </si>
  <si>
    <t xml:space="preserve">ΑΔΤ ΑΙ 458515                              </t>
  </si>
  <si>
    <t>Ο ΑΝΑΠΛΗΡΩΤΗΣ ΠΡΟΪΣΤΑΜΕΝΟΣ  ΤΜΗΜΑΤΟΣ ΠΡΟΥΠΟΛΟΓΙΣΜΟΥ  ΔΙΠΛΟΓΡΑΦΙΚΟΥ ΑΝΑΛΥΤΙΚΗΣ ΛΟΓΙΣΤΙΚΗΣ</t>
  </si>
  <si>
    <t>ΜΑΝΩΛΗΣ ΒΕΡΓΙΑΝΟΣ</t>
  </si>
  <si>
    <t>ΑΔΤ  Λ 988704</t>
  </si>
  <si>
    <t xml:space="preserve">O ΛΟΓΙΣΤΗΣ </t>
  </si>
  <si>
    <t xml:space="preserve">ΔΕΡΜΙΤΖΑΚΗΣ ΜΑΝΩΛΗΣ </t>
  </si>
  <si>
    <t>ΑΔΤ ΑΒ187588                         ΑΡ.ΟΕΕ 18598                                                        Α' ΤΑΞΗΣ</t>
  </si>
</sst>
</file>

<file path=xl/styles.xml><?xml version="1.0" encoding="utf-8"?>
<styleSheet xmlns="http://schemas.openxmlformats.org/spreadsheetml/2006/main">
  <numFmts count="7">
    <numFmt numFmtId="44" formatCode="_-* #,##0.00\ &quot;€&quot;_-;\-* #,##0.00\ &quot;€&quot;_-;_-* &quot;-&quot;??\ &quot;€&quot;_-;_-@_-"/>
    <numFmt numFmtId="164" formatCode="0_)"/>
    <numFmt numFmtId="165" formatCode="##,##0&quot; &quot;;\(#,###\)"/>
    <numFmt numFmtId="166" formatCode="_-* #,##0_-;_-* #,##0\-;_-* &quot;-&quot;_-;_-@_-"/>
    <numFmt numFmtId="167" formatCode="_-* #,##0.00_-;_-* #,##0.00\-;_-* &quot;-&quot;??_-;_-@_-"/>
    <numFmt numFmtId="168" formatCode="_-&quot;F&quot;\ * #,##0_-;_-&quot;F&quot;\ * #,##0\-;_-&quot;F&quot;\ * &quot;-&quot;_-;_-@_-"/>
    <numFmt numFmtId="169" formatCode="_-&quot;F&quot;\ * #,##0.00_-;_-&quot;F&quot;\ * #,##0.00\-;_-&quot;F&quot;\ * &quot;-&quot;??_-;_-@_-"/>
  </numFmts>
  <fonts count="41">
    <font>
      <sz val="11"/>
      <color theme="1"/>
      <name val="Calibri"/>
      <family val="2"/>
      <charset val="161"/>
      <scheme val="minor"/>
    </font>
    <font>
      <sz val="10"/>
      <name val="Arial"/>
      <family val="2"/>
      <charset val="161"/>
    </font>
    <font>
      <b/>
      <sz val="12"/>
      <name val="Arial"/>
      <family val="2"/>
      <charset val="161"/>
    </font>
    <font>
      <b/>
      <sz val="10"/>
      <name val="Arial"/>
      <family val="2"/>
      <charset val="161"/>
    </font>
    <font>
      <sz val="10"/>
      <name val="Arial Greek"/>
      <family val="2"/>
      <charset val="161"/>
    </font>
    <font>
      <sz val="10"/>
      <name val="Calibri"/>
      <family val="2"/>
      <charset val="161"/>
    </font>
    <font>
      <sz val="10"/>
      <name val="Arial Greek"/>
      <charset val="161"/>
    </font>
    <font>
      <sz val="10"/>
      <name val="Arial Greek"/>
    </font>
    <font>
      <sz val="10"/>
      <color indexed="10"/>
      <name val="Arial"/>
      <family val="2"/>
      <charset val="161"/>
    </font>
    <font>
      <sz val="11"/>
      <color indexed="8"/>
      <name val="Calibri"/>
      <family val="2"/>
      <charset val="161"/>
    </font>
    <font>
      <sz val="11"/>
      <color indexed="9"/>
      <name val="Calibri"/>
      <family val="2"/>
      <charset val="161"/>
    </font>
    <font>
      <sz val="11"/>
      <color indexed="20"/>
      <name val="Calibri"/>
      <family val="2"/>
      <charset val="161"/>
    </font>
    <font>
      <b/>
      <sz val="11"/>
      <color indexed="9"/>
      <name val="Calibri"/>
      <family val="2"/>
      <charset val="161"/>
    </font>
    <font>
      <sz val="10"/>
      <name val="MS Sans Serif"/>
      <family val="2"/>
      <charset val="161"/>
    </font>
    <font>
      <i/>
      <sz val="11"/>
      <color indexed="23"/>
      <name val="Calibri"/>
      <family val="2"/>
      <charset val="161"/>
    </font>
    <font>
      <sz val="11"/>
      <color indexed="17"/>
      <name val="Calibri"/>
      <family val="2"/>
      <charset val="161"/>
    </font>
    <font>
      <b/>
      <sz val="15"/>
      <color indexed="56"/>
      <name val="Calibri"/>
      <family val="2"/>
      <charset val="161"/>
    </font>
    <font>
      <b/>
      <sz val="13"/>
      <color indexed="56"/>
      <name val="Calibri"/>
      <family val="2"/>
      <charset val="161"/>
    </font>
    <font>
      <b/>
      <sz val="11"/>
      <color indexed="56"/>
      <name val="Calibri"/>
      <family val="2"/>
      <charset val="161"/>
    </font>
    <font>
      <sz val="11"/>
      <color indexed="62"/>
      <name val="Calibri"/>
      <family val="2"/>
      <charset val="161"/>
    </font>
    <font>
      <sz val="11"/>
      <color indexed="52"/>
      <name val="Calibri"/>
      <family val="2"/>
      <charset val="161"/>
    </font>
    <font>
      <sz val="11"/>
      <color indexed="60"/>
      <name val="Calibri"/>
      <family val="2"/>
      <charset val="161"/>
    </font>
    <font>
      <b/>
      <sz val="8"/>
      <color indexed="8"/>
      <name val="Calibri"/>
      <family val="2"/>
      <charset val="161"/>
    </font>
    <font>
      <b/>
      <sz val="11"/>
      <color indexed="63"/>
      <name val="Calibri"/>
      <family val="2"/>
      <charset val="161"/>
    </font>
    <font>
      <b/>
      <sz val="18"/>
      <color indexed="56"/>
      <name val="Cambria"/>
      <family val="2"/>
      <charset val="161"/>
    </font>
    <font>
      <b/>
      <sz val="11"/>
      <color indexed="8"/>
      <name val="Calibri"/>
      <family val="2"/>
      <charset val="161"/>
    </font>
    <font>
      <sz val="11"/>
      <color indexed="10"/>
      <name val="Calibri"/>
      <family val="2"/>
      <charset val="161"/>
    </font>
    <font>
      <u/>
      <sz val="10"/>
      <color indexed="36"/>
      <name val="Arial"/>
      <family val="2"/>
      <charset val="161"/>
    </font>
    <font>
      <u/>
      <sz val="10"/>
      <color indexed="12"/>
      <name val="Arial"/>
      <family val="2"/>
      <charset val="161"/>
    </font>
    <font>
      <sz val="10"/>
      <color indexed="8"/>
      <name val="Arial"/>
      <family val="2"/>
      <charset val="161"/>
    </font>
    <font>
      <sz val="8"/>
      <color indexed="8"/>
      <name val="Times New Roman"/>
      <family val="1"/>
      <charset val="161"/>
    </font>
    <font>
      <b/>
      <sz val="11"/>
      <name val="Arial Greek"/>
      <family val="2"/>
      <charset val="161"/>
    </font>
    <font>
      <b/>
      <sz val="11"/>
      <color indexed="8"/>
      <name val="Times New Roman"/>
      <family val="1"/>
      <charset val="161"/>
    </font>
    <font>
      <sz val="11"/>
      <name val="Arial"/>
      <family val="2"/>
      <charset val="161"/>
    </font>
    <font>
      <sz val="11"/>
      <name val="Arial Greek"/>
      <family val="2"/>
      <charset val="161"/>
    </font>
    <font>
      <b/>
      <sz val="11"/>
      <name val="Arial"/>
      <family val="2"/>
      <charset val="161"/>
    </font>
    <font>
      <sz val="11"/>
      <color theme="1"/>
      <name val="Calibri"/>
      <family val="2"/>
      <charset val="161"/>
      <scheme val="minor"/>
    </font>
    <font>
      <b/>
      <sz val="9"/>
      <color theme="1"/>
      <name val="Calibri"/>
      <family val="2"/>
      <charset val="161"/>
      <scheme val="minor"/>
    </font>
    <font>
      <b/>
      <sz val="9"/>
      <name val="Calibri"/>
      <family val="2"/>
      <charset val="161"/>
      <scheme val="minor"/>
    </font>
    <font>
      <b/>
      <sz val="8"/>
      <name val="Calibri"/>
      <family val="2"/>
      <charset val="161"/>
      <scheme val="minor"/>
    </font>
    <font>
      <sz val="10"/>
      <color theme="1"/>
      <name val="Calibri"/>
      <family val="2"/>
      <charset val="161"/>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gradientFill degree="270">
        <stop position="0">
          <color theme="7" tint="0.59999389629810485"/>
        </stop>
        <stop position="1">
          <color theme="7" tint="0.40000610370189521"/>
        </stop>
      </gradientFill>
    </fill>
    <fill>
      <gradientFill degree="270">
        <stop position="0">
          <color theme="6" tint="0.59999389629810485"/>
        </stop>
        <stop position="1">
          <color theme="6" tint="-0.25098422193060094"/>
        </stop>
      </gradientFill>
    </fill>
  </fills>
  <borders count="25">
    <border>
      <left/>
      <right/>
      <top/>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double">
        <color indexed="64"/>
      </bottom>
      <diagonal/>
    </border>
    <border>
      <left/>
      <right/>
      <top style="double">
        <color indexed="64"/>
      </top>
      <bottom style="double">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style="thin">
        <color indexed="64"/>
      </bottom>
      <diagonal/>
    </border>
  </borders>
  <cellStyleXfs count="82">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14" fontId="13" fillId="0" borderId="0"/>
    <xf numFmtId="166" fontId="1" fillId="0" borderId="0" applyFont="0" applyFill="0" applyBorder="0" applyAlignment="0" applyProtection="0"/>
    <xf numFmtId="167" fontId="1" fillId="0" borderId="0" applyFont="0" applyFill="0" applyBorder="0" applyAlignment="0" applyProtection="0"/>
    <xf numFmtId="44" fontId="6"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4" fontId="37" fillId="24" borderId="2"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6" applyNumberFormat="0" applyAlignment="0" applyProtection="0"/>
    <xf numFmtId="0" fontId="19" fillId="7" borderId="6" applyNumberFormat="0" applyAlignment="0" applyProtection="0"/>
    <xf numFmtId="0" fontId="20" fillId="0" borderId="7" applyNumberFormat="0" applyFill="0" applyAlignment="0" applyProtection="0"/>
    <xf numFmtId="0" fontId="21" fillId="21" borderId="0" applyNumberFormat="0" applyBorder="0" applyAlignment="0" applyProtection="0"/>
    <xf numFmtId="1" fontId="38" fillId="24" borderId="0" applyBorder="0" applyProtection="0">
      <alignment horizontal="center"/>
    </xf>
    <xf numFmtId="2" fontId="22" fillId="25" borderId="0">
      <alignment horizontal="center" vertical="center" wrapText="1"/>
    </xf>
    <xf numFmtId="4" fontId="39" fillId="25" borderId="2">
      <alignment horizontal="right"/>
    </xf>
    <xf numFmtId="2" fontId="22" fillId="25" borderId="0">
      <alignment horizontal="center" vertical="center" wrapText="1"/>
    </xf>
    <xf numFmtId="0" fontId="36" fillId="0" borderId="0"/>
    <xf numFmtId="0" fontId="9" fillId="0" borderId="0"/>
    <xf numFmtId="0" fontId="9" fillId="22" borderId="8" applyNumberFormat="0" applyFont="0" applyAlignment="0" applyProtection="0"/>
    <xf numFmtId="0" fontId="9" fillId="22" borderId="8" applyNumberFormat="0" applyFont="0" applyAlignment="0" applyProtection="0"/>
    <xf numFmtId="0" fontId="23" fillId="23" borderId="9" applyNumberFormat="0" applyAlignment="0" applyProtection="0"/>
    <xf numFmtId="0" fontId="23" fillId="23" borderId="9" applyNumberFormat="0" applyAlignment="0" applyProtection="0"/>
    <xf numFmtId="0" fontId="23" fillId="23" borderId="9" applyNumberFormat="0" applyAlignment="0" applyProtection="0"/>
    <xf numFmtId="0" fontId="24" fillId="0" borderId="0" applyNumberFormat="0" applyFill="0" applyBorder="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168" fontId="1" fillId="0" borderId="0" applyFont="0" applyFill="0" applyBorder="0" applyAlignment="0" applyProtection="0"/>
    <xf numFmtId="169" fontId="1" fillId="0" borderId="0" applyFont="0" applyFill="0" applyBorder="0" applyAlignment="0" applyProtection="0"/>
    <xf numFmtId="0" fontId="26" fillId="0" borderId="0" applyNumberForma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0" fontId="27" fillId="0" borderId="0" applyNumberFormat="0" applyFill="0" applyBorder="0" applyAlignment="0" applyProtection="0">
      <alignment vertical="top"/>
      <protection locked="0"/>
    </xf>
    <xf numFmtId="0" fontId="7" fillId="0" borderId="0"/>
    <xf numFmtId="0" fontId="28" fillId="0" borderId="0" applyNumberFormat="0" applyFill="0" applyBorder="0" applyAlignment="0" applyProtection="0">
      <alignment vertical="top"/>
      <protection locked="0"/>
    </xf>
    <xf numFmtId="0" fontId="1" fillId="0" borderId="0"/>
    <xf numFmtId="0" fontId="1" fillId="0" borderId="0"/>
    <xf numFmtId="0" fontId="29" fillId="0" borderId="0"/>
    <xf numFmtId="0" fontId="29" fillId="0" borderId="0"/>
    <xf numFmtId="0" fontId="1" fillId="0" borderId="0"/>
    <xf numFmtId="0" fontId="40" fillId="0" borderId="0"/>
    <xf numFmtId="0" fontId="40" fillId="0" borderId="0"/>
    <xf numFmtId="0" fontId="36" fillId="0" borderId="0"/>
    <xf numFmtId="0" fontId="9" fillId="0" borderId="0"/>
    <xf numFmtId="0" fontId="36" fillId="0" borderId="0"/>
    <xf numFmtId="0" fontId="36" fillId="0" borderId="0"/>
    <xf numFmtId="0" fontId="36" fillId="0" borderId="0"/>
    <xf numFmtId="0" fontId="1" fillId="0" borderId="0"/>
    <xf numFmtId="0" fontId="1" fillId="0" borderId="0"/>
    <xf numFmtId="0" fontId="40" fillId="0" borderId="0"/>
    <xf numFmtId="0" fontId="29" fillId="0" borderId="0"/>
    <xf numFmtId="9" fontId="6" fillId="0" borderId="0" applyFont="0" applyFill="0" applyBorder="0" applyAlignment="0" applyProtection="0"/>
  </cellStyleXfs>
  <cellXfs count="164">
    <xf numFmtId="0" fontId="0" fillId="0" borderId="0" xfId="0"/>
    <xf numFmtId="3" fontId="1" fillId="0" borderId="0" xfId="65" applyNumberFormat="1" applyFont="1" applyFill="1" applyAlignment="1">
      <alignment horizontal="left" readingOrder="1"/>
    </xf>
    <xf numFmtId="3" fontId="1" fillId="0" borderId="0" xfId="65" applyNumberFormat="1" applyFont="1" applyFill="1" applyAlignment="1">
      <alignment horizontal="left" wrapText="1" readingOrder="1"/>
    </xf>
    <xf numFmtId="4" fontId="1" fillId="0" borderId="0" xfId="65" applyNumberFormat="1" applyFont="1" applyFill="1" applyAlignment="1">
      <alignment horizontal="left" readingOrder="1"/>
    </xf>
    <xf numFmtId="4" fontId="1" fillId="0" borderId="0" xfId="65" applyNumberFormat="1" applyFont="1" applyFill="1" applyBorder="1" applyAlignment="1">
      <alignment horizontal="left" readingOrder="1"/>
    </xf>
    <xf numFmtId="4" fontId="1" fillId="0" borderId="0" xfId="65" applyNumberFormat="1" applyFont="1" applyFill="1" applyAlignment="1">
      <alignment horizontal="right" readingOrder="1"/>
    </xf>
    <xf numFmtId="0" fontId="1" fillId="0" borderId="0" xfId="65" applyFont="1" applyFill="1" applyAlignment="1">
      <alignment horizontal="center" readingOrder="1"/>
    </xf>
    <xf numFmtId="4" fontId="1" fillId="0" borderId="0" xfId="65" applyNumberFormat="1" applyFont="1" applyFill="1" applyBorder="1"/>
    <xf numFmtId="0" fontId="1" fillId="0" borderId="0" xfId="65" quotePrefix="1" applyFont="1" applyFill="1" applyAlignment="1">
      <alignment horizontal="left" readingOrder="1"/>
    </xf>
    <xf numFmtId="0" fontId="1" fillId="0" borderId="0" xfId="65" applyFont="1" applyFill="1" applyAlignment="1">
      <alignment horizontal="left" readingOrder="1"/>
    </xf>
    <xf numFmtId="0" fontId="3" fillId="0" borderId="11" xfId="65" applyFont="1" applyFill="1" applyBorder="1" applyAlignment="1" applyProtection="1">
      <alignment horizontal="left" wrapText="1" readingOrder="1"/>
    </xf>
    <xf numFmtId="0" fontId="3" fillId="0" borderId="12" xfId="65" applyFont="1" applyFill="1" applyBorder="1" applyAlignment="1" applyProtection="1">
      <alignment horizontal="center" readingOrder="1"/>
    </xf>
    <xf numFmtId="164" fontId="1" fillId="0" borderId="13" xfId="65" applyNumberFormat="1" applyFont="1" applyFill="1" applyBorder="1" applyAlignment="1" applyProtection="1">
      <alignment horizontal="left" readingOrder="1"/>
    </xf>
    <xf numFmtId="164" fontId="1" fillId="0" borderId="11" xfId="65" applyNumberFormat="1" applyFont="1" applyFill="1" applyBorder="1" applyAlignment="1" applyProtection="1">
      <alignment horizontal="left" readingOrder="1"/>
    </xf>
    <xf numFmtId="0" fontId="3" fillId="0" borderId="12" xfId="65" applyFont="1" applyFill="1" applyBorder="1" applyAlignment="1" applyProtection="1">
      <alignment horizontal="left" wrapText="1" readingOrder="1"/>
    </xf>
    <xf numFmtId="0" fontId="3" fillId="0" borderId="0" xfId="65" applyFont="1" applyFill="1" applyBorder="1" applyAlignment="1" applyProtection="1">
      <alignment horizontal="left" readingOrder="1"/>
    </xf>
    <xf numFmtId="0" fontId="3" fillId="0" borderId="0" xfId="65" applyFont="1" applyFill="1" applyBorder="1" applyAlignment="1" applyProtection="1">
      <alignment horizontal="center" readingOrder="1"/>
    </xf>
    <xf numFmtId="4" fontId="3" fillId="0" borderId="0" xfId="65" applyNumberFormat="1" applyFont="1" applyFill="1" applyBorder="1" applyAlignment="1" applyProtection="1">
      <alignment horizontal="center" readingOrder="1"/>
    </xf>
    <xf numFmtId="164" fontId="3" fillId="0" borderId="14" xfId="65" applyNumberFormat="1" applyFont="1" applyFill="1" applyBorder="1" applyAlignment="1" applyProtection="1">
      <alignment horizontal="left" readingOrder="1"/>
    </xf>
    <xf numFmtId="3" fontId="1" fillId="0" borderId="15" xfId="65" applyNumberFormat="1" applyFont="1" applyFill="1" applyBorder="1" applyAlignment="1" applyProtection="1">
      <alignment horizontal="left" wrapText="1" readingOrder="1"/>
    </xf>
    <xf numFmtId="3" fontId="1" fillId="0" borderId="0" xfId="65" applyNumberFormat="1" applyFont="1" applyFill="1" applyBorder="1" applyAlignment="1" applyProtection="1">
      <alignment horizontal="center" readingOrder="1"/>
    </xf>
    <xf numFmtId="4" fontId="3" fillId="0" borderId="16" xfId="65" applyNumberFormat="1" applyFont="1" applyFill="1" applyBorder="1" applyAlignment="1" applyProtection="1">
      <alignment horizontal="center" readingOrder="1"/>
    </xf>
    <xf numFmtId="4" fontId="3" fillId="0" borderId="17" xfId="65" applyNumberFormat="1" applyFont="1" applyFill="1" applyBorder="1" applyAlignment="1" applyProtection="1">
      <alignment horizontal="center" readingOrder="1"/>
    </xf>
    <xf numFmtId="164" fontId="1" fillId="0" borderId="14" xfId="65" applyNumberFormat="1" applyFont="1" applyFill="1" applyBorder="1" applyAlignment="1" applyProtection="1">
      <alignment horizontal="left" readingOrder="1"/>
    </xf>
    <xf numFmtId="164" fontId="1" fillId="0" borderId="15" xfId="65" applyNumberFormat="1" applyFont="1" applyFill="1" applyBorder="1" applyAlignment="1" applyProtection="1">
      <alignment horizontal="left" readingOrder="1"/>
    </xf>
    <xf numFmtId="0" fontId="1" fillId="0" borderId="0" xfId="65" applyFont="1" applyFill="1" applyBorder="1" applyAlignment="1">
      <alignment horizontal="left" wrapText="1" readingOrder="1"/>
    </xf>
    <xf numFmtId="0" fontId="1" fillId="0" borderId="0" xfId="65" applyFont="1" applyFill="1" applyBorder="1" applyAlignment="1">
      <alignment horizontal="left" readingOrder="1"/>
    </xf>
    <xf numFmtId="0" fontId="3" fillId="0" borderId="18" xfId="65" applyFont="1" applyFill="1" applyBorder="1" applyAlignment="1">
      <alignment horizontal="center" readingOrder="1"/>
    </xf>
    <xf numFmtId="0" fontId="3" fillId="0" borderId="0" xfId="65" applyFont="1" applyFill="1" applyBorder="1" applyAlignment="1">
      <alignment horizontal="center" readingOrder="1"/>
    </xf>
    <xf numFmtId="4" fontId="3" fillId="0" borderId="18" xfId="65" applyNumberFormat="1" applyFont="1" applyFill="1" applyBorder="1" applyAlignment="1" applyProtection="1">
      <alignment horizontal="center" readingOrder="1"/>
    </xf>
    <xf numFmtId="0" fontId="3" fillId="0" borderId="15" xfId="65" applyFont="1" applyFill="1" applyBorder="1" applyAlignment="1" applyProtection="1">
      <alignment horizontal="left" wrapText="1" readingOrder="1"/>
    </xf>
    <xf numFmtId="37" fontId="3" fillId="0" borderId="14" xfId="65" applyNumberFormat="1" applyFont="1" applyFill="1" applyBorder="1" applyAlignment="1" applyProtection="1">
      <alignment horizontal="left" readingOrder="1"/>
    </xf>
    <xf numFmtId="37" fontId="3" fillId="0" borderId="15" xfId="65" applyNumberFormat="1" applyFont="1" applyFill="1" applyBorder="1" applyAlignment="1" applyProtection="1">
      <alignment horizontal="left" readingOrder="1"/>
    </xf>
    <xf numFmtId="0" fontId="3" fillId="0" borderId="0" xfId="65" applyFont="1" applyFill="1" applyBorder="1" applyAlignment="1" applyProtection="1">
      <alignment horizontal="left" wrapText="1" readingOrder="1"/>
    </xf>
    <xf numFmtId="0" fontId="1" fillId="0" borderId="15" xfId="65" applyFont="1" applyFill="1" applyBorder="1" applyAlignment="1" applyProtection="1">
      <alignment horizontal="left" wrapText="1" readingOrder="1"/>
    </xf>
    <xf numFmtId="0" fontId="1" fillId="0" borderId="0" xfId="65" applyFont="1" applyFill="1" applyBorder="1" applyAlignment="1" applyProtection="1">
      <alignment horizontal="left" readingOrder="1"/>
    </xf>
    <xf numFmtId="4" fontId="1" fillId="0" borderId="18" xfId="65" applyNumberFormat="1" applyFont="1" applyFill="1" applyBorder="1" applyAlignment="1" applyProtection="1">
      <alignment horizontal="right" readingOrder="1"/>
    </xf>
    <xf numFmtId="4" fontId="1" fillId="0" borderId="0" xfId="65" applyNumberFormat="1" applyFont="1" applyFill="1" applyBorder="1" applyAlignment="1" applyProtection="1">
      <alignment horizontal="right" readingOrder="1"/>
    </xf>
    <xf numFmtId="4" fontId="4" fillId="0" borderId="18" xfId="65" applyNumberFormat="1" applyFont="1" applyFill="1" applyBorder="1" applyProtection="1"/>
    <xf numFmtId="37" fontId="1" fillId="0" borderId="14" xfId="65" applyNumberFormat="1" applyFont="1" applyFill="1" applyBorder="1" applyAlignment="1" applyProtection="1">
      <alignment horizontal="left" readingOrder="1"/>
    </xf>
    <xf numFmtId="0" fontId="5" fillId="0" borderId="0" xfId="65" applyFont="1" applyBorder="1"/>
    <xf numFmtId="3" fontId="1" fillId="0" borderId="15" xfId="65" applyNumberFormat="1" applyFont="1" applyFill="1" applyBorder="1" applyAlignment="1">
      <alignment horizontal="left" wrapText="1" readingOrder="1"/>
    </xf>
    <xf numFmtId="4" fontId="3" fillId="0" borderId="2" xfId="65" applyNumberFormat="1" applyFont="1" applyFill="1" applyBorder="1" applyAlignment="1" applyProtection="1">
      <alignment horizontal="right" readingOrder="1"/>
    </xf>
    <xf numFmtId="4" fontId="3" fillId="0" borderId="0" xfId="65" applyNumberFormat="1" applyFont="1" applyFill="1" applyBorder="1" applyAlignment="1" applyProtection="1">
      <alignment horizontal="right" readingOrder="1"/>
    </xf>
    <xf numFmtId="0" fontId="1" fillId="0" borderId="0" xfId="65" applyFont="1" applyFill="1" applyBorder="1" applyAlignment="1" applyProtection="1">
      <alignment horizontal="left" wrapText="1" readingOrder="1"/>
    </xf>
    <xf numFmtId="0" fontId="3" fillId="0" borderId="0" xfId="65" applyFont="1" applyFill="1" applyBorder="1" applyAlignment="1" applyProtection="1">
      <alignment horizontal="right" readingOrder="1"/>
    </xf>
    <xf numFmtId="0" fontId="6" fillId="0" borderId="8" xfId="65" applyFont="1" applyFill="1" applyBorder="1" applyAlignment="1">
      <alignment horizontal="center" wrapText="1"/>
    </xf>
    <xf numFmtId="3" fontId="4" fillId="0" borderId="0" xfId="65" applyNumberFormat="1" applyFont="1"/>
    <xf numFmtId="3" fontId="1" fillId="0" borderId="0" xfId="65" applyNumberFormat="1" applyFont="1" applyFill="1" applyBorder="1" applyAlignment="1" applyProtection="1">
      <alignment horizontal="left" readingOrder="1"/>
    </xf>
    <xf numFmtId="3" fontId="1" fillId="0" borderId="0" xfId="65" applyNumberFormat="1" applyFont="1" applyFill="1" applyBorder="1" applyAlignment="1" applyProtection="1">
      <alignment horizontal="right" readingOrder="1"/>
    </xf>
    <xf numFmtId="0" fontId="1" fillId="0" borderId="15" xfId="65" applyFont="1" applyFill="1" applyBorder="1" applyAlignment="1">
      <alignment horizontal="left" readingOrder="1"/>
    </xf>
    <xf numFmtId="4" fontId="1" fillId="0" borderId="0" xfId="65" applyNumberFormat="1" applyFont="1" applyFill="1" applyAlignment="1" applyProtection="1">
      <alignment horizontal="right" readingOrder="1"/>
    </xf>
    <xf numFmtId="0" fontId="1" fillId="0" borderId="0" xfId="65" applyFont="1" applyFill="1" applyAlignment="1"/>
    <xf numFmtId="37" fontId="1" fillId="0" borderId="0" xfId="65" applyNumberFormat="1" applyFont="1" applyFill="1" applyBorder="1" applyAlignment="1" applyProtection="1">
      <alignment horizontal="left" readingOrder="1"/>
    </xf>
    <xf numFmtId="4" fontId="1" fillId="0" borderId="0" xfId="65" applyNumberFormat="1" applyFont="1" applyFill="1" applyBorder="1" applyAlignment="1" applyProtection="1"/>
    <xf numFmtId="0" fontId="0" fillId="0" borderId="15" xfId="65" applyFont="1" applyFill="1" applyBorder="1" applyAlignment="1" applyProtection="1">
      <alignment horizontal="left" wrapText="1" readingOrder="1"/>
    </xf>
    <xf numFmtId="0" fontId="3" fillId="0" borderId="0" xfId="65" applyFont="1" applyFill="1" applyAlignment="1"/>
    <xf numFmtId="4" fontId="3" fillId="0" borderId="2" xfId="65" applyNumberFormat="1" applyFont="1" applyFill="1" applyBorder="1" applyAlignment="1"/>
    <xf numFmtId="0" fontId="1" fillId="0" borderId="0" xfId="65" applyFont="1" applyFill="1" applyAlignment="1">
      <alignment wrapText="1"/>
    </xf>
    <xf numFmtId="4" fontId="1" fillId="0" borderId="0" xfId="65" applyNumberFormat="1" applyFont="1" applyFill="1" applyAlignment="1"/>
    <xf numFmtId="4" fontId="3" fillId="0" borderId="0" xfId="65" applyNumberFormat="1" applyFont="1" applyFill="1" applyAlignment="1"/>
    <xf numFmtId="0" fontId="3" fillId="0" borderId="0" xfId="65" applyFont="1" applyFill="1" applyAlignment="1">
      <alignment wrapText="1"/>
    </xf>
    <xf numFmtId="3" fontId="3" fillId="0" borderId="15" xfId="63" applyNumberFormat="1" applyFont="1" applyFill="1" applyBorder="1" applyAlignment="1">
      <alignment horizontal="left" wrapText="1" readingOrder="1"/>
    </xf>
    <xf numFmtId="0" fontId="0" fillId="0" borderId="0" xfId="65" applyFont="1" applyFill="1" applyAlignment="1">
      <alignment horizontal="left" readingOrder="1"/>
    </xf>
    <xf numFmtId="0" fontId="1" fillId="0" borderId="14" xfId="65" applyFont="1" applyFill="1" applyBorder="1" applyAlignment="1">
      <alignment horizontal="left" readingOrder="1"/>
    </xf>
    <xf numFmtId="3" fontId="1" fillId="0" borderId="15" xfId="63" applyNumberFormat="1" applyFont="1" applyFill="1" applyBorder="1" applyAlignment="1">
      <alignment horizontal="left" wrapText="1" readingOrder="1"/>
    </xf>
    <xf numFmtId="4" fontId="0" fillId="0" borderId="0" xfId="65" applyNumberFormat="1" applyFont="1" applyFill="1" applyAlignment="1">
      <alignment horizontal="right" readingOrder="1"/>
    </xf>
    <xf numFmtId="4" fontId="3" fillId="0" borderId="2" xfId="65" applyNumberFormat="1" applyFont="1" applyFill="1" applyBorder="1" applyAlignment="1">
      <alignment horizontal="right" readingOrder="1"/>
    </xf>
    <xf numFmtId="11" fontId="5" fillId="0" borderId="0" xfId="65" applyNumberFormat="1" applyFont="1" applyBorder="1"/>
    <xf numFmtId="3" fontId="1" fillId="0" borderId="0" xfId="63" applyNumberFormat="1" applyFont="1" applyFill="1" applyBorder="1" applyAlignment="1">
      <alignment horizontal="left" readingOrder="1"/>
    </xf>
    <xf numFmtId="0" fontId="6" fillId="0" borderId="0" xfId="65" applyFont="1" applyFill="1" applyBorder="1" applyAlignment="1">
      <alignment horizontal="center" wrapText="1"/>
    </xf>
    <xf numFmtId="4" fontId="3" fillId="0" borderId="19" xfId="65" applyNumberFormat="1" applyFont="1" applyFill="1" applyBorder="1" applyAlignment="1" applyProtection="1">
      <alignment horizontal="right" readingOrder="1"/>
    </xf>
    <xf numFmtId="164" fontId="3" fillId="0" borderId="15" xfId="65" applyNumberFormat="1" applyFont="1" applyFill="1" applyBorder="1" applyAlignment="1" applyProtection="1">
      <alignment horizontal="left" readingOrder="1"/>
    </xf>
    <xf numFmtId="0" fontId="3" fillId="0" borderId="0" xfId="65" applyFont="1" applyFill="1" applyAlignment="1">
      <alignment horizontal="left" readingOrder="1"/>
    </xf>
    <xf numFmtId="37" fontId="1" fillId="0" borderId="15" xfId="65" applyNumberFormat="1" applyFont="1" applyFill="1" applyBorder="1" applyAlignment="1" applyProtection="1">
      <alignment horizontal="left" readingOrder="1"/>
    </xf>
    <xf numFmtId="0" fontId="1" fillId="0" borderId="0" xfId="65" applyFont="1" applyFill="1" applyAlignment="1">
      <alignment horizontal="right" readingOrder="1"/>
    </xf>
    <xf numFmtId="4" fontId="6" fillId="0" borderId="8" xfId="65" applyNumberFormat="1" applyFont="1" applyFill="1" applyBorder="1" applyAlignment="1">
      <alignment horizontal="center" wrapText="1"/>
    </xf>
    <xf numFmtId="3" fontId="1" fillId="0" borderId="0" xfId="65" applyNumberFormat="1" applyFont="1" applyFill="1" applyBorder="1" applyAlignment="1">
      <alignment horizontal="left" wrapText="1" readingOrder="1"/>
    </xf>
    <xf numFmtId="4" fontId="6" fillId="0" borderId="0" xfId="65" applyNumberFormat="1" applyFont="1" applyFill="1" applyBorder="1" applyAlignment="1">
      <alignment horizontal="center" wrapText="1"/>
    </xf>
    <xf numFmtId="4" fontId="4" fillId="0" borderId="0" xfId="65" applyNumberFormat="1" applyFont="1" applyFill="1" applyBorder="1" applyAlignment="1" applyProtection="1">
      <alignment horizontal="right"/>
    </xf>
    <xf numFmtId="4" fontId="3" fillId="0" borderId="20" xfId="65" applyNumberFormat="1" applyFont="1" applyFill="1" applyBorder="1" applyAlignment="1" applyProtection="1">
      <alignment horizontal="right" readingOrder="1"/>
    </xf>
    <xf numFmtId="0" fontId="1" fillId="0" borderId="15" xfId="65" applyFont="1" applyFill="1" applyBorder="1" applyAlignment="1">
      <alignment horizontal="left" wrapText="1" readingOrder="1"/>
    </xf>
    <xf numFmtId="0" fontId="1" fillId="0" borderId="0" xfId="65" applyFont="1" applyFill="1" applyBorder="1" applyAlignment="1">
      <alignment horizontal="right" readingOrder="1"/>
    </xf>
    <xf numFmtId="4" fontId="3" fillId="0" borderId="0" xfId="65" applyNumberFormat="1" applyFont="1" applyFill="1" applyBorder="1" applyAlignment="1" applyProtection="1">
      <alignment horizontal="left" wrapText="1" readingOrder="1"/>
    </xf>
    <xf numFmtId="4" fontId="3" fillId="0" borderId="0" xfId="65" applyNumberFormat="1" applyFont="1" applyFill="1" applyBorder="1" applyAlignment="1" applyProtection="1">
      <alignment horizontal="left" readingOrder="1"/>
    </xf>
    <xf numFmtId="4" fontId="1" fillId="0" borderId="0" xfId="65" applyNumberFormat="1" applyFont="1" applyFill="1" applyBorder="1" applyAlignment="1" applyProtection="1">
      <alignment horizontal="left" wrapText="1" readingOrder="1"/>
    </xf>
    <xf numFmtId="4" fontId="1" fillId="0" borderId="0" xfId="65" applyNumberFormat="1" applyFont="1" applyFill="1" applyBorder="1" applyAlignment="1" applyProtection="1">
      <alignment horizontal="left" readingOrder="1"/>
    </xf>
    <xf numFmtId="4" fontId="1" fillId="0" borderId="0" xfId="65" applyNumberFormat="1" applyFont="1" applyFill="1" applyBorder="1" applyAlignment="1">
      <alignment horizontal="right" readingOrder="1"/>
    </xf>
    <xf numFmtId="4" fontId="8" fillId="0" borderId="0" xfId="65" applyNumberFormat="1" applyFont="1" applyFill="1" applyAlignment="1">
      <alignment horizontal="right" readingOrder="1"/>
    </xf>
    <xf numFmtId="4" fontId="0" fillId="0" borderId="0" xfId="65" applyNumberFormat="1" applyFont="1" applyFill="1" applyBorder="1" applyAlignment="1" applyProtection="1">
      <alignment horizontal="left" wrapText="1" readingOrder="1"/>
    </xf>
    <xf numFmtId="4" fontId="3" fillId="0" borderId="0" xfId="65" applyNumberFormat="1" applyFont="1" applyFill="1" applyBorder="1" applyAlignment="1">
      <alignment horizontal="right" readingOrder="1"/>
    </xf>
    <xf numFmtId="4" fontId="3" fillId="0" borderId="14" xfId="65" applyNumberFormat="1" applyFont="1" applyFill="1" applyBorder="1" applyAlignment="1" applyProtection="1">
      <alignment horizontal="left" readingOrder="1"/>
    </xf>
    <xf numFmtId="3" fontId="3" fillId="0" borderId="14" xfId="65" applyNumberFormat="1" applyFont="1" applyFill="1" applyBorder="1" applyAlignment="1">
      <alignment horizontal="left" readingOrder="1"/>
    </xf>
    <xf numFmtId="3" fontId="1" fillId="0" borderId="0" xfId="65" applyNumberFormat="1" applyFont="1" applyFill="1" applyBorder="1" applyAlignment="1">
      <alignment horizontal="left" readingOrder="1"/>
    </xf>
    <xf numFmtId="3" fontId="1" fillId="0" borderId="0" xfId="65" applyNumberFormat="1" applyFont="1" applyFill="1" applyBorder="1" applyAlignment="1">
      <alignment horizontal="right" readingOrder="1"/>
    </xf>
    <xf numFmtId="3" fontId="1" fillId="0" borderId="14" xfId="65" applyNumberFormat="1" applyFont="1" applyFill="1" applyBorder="1" applyAlignment="1">
      <alignment horizontal="left" readingOrder="1"/>
    </xf>
    <xf numFmtId="3" fontId="3" fillId="0" borderId="0" xfId="65" applyNumberFormat="1" applyFont="1" applyFill="1" applyBorder="1" applyAlignment="1">
      <alignment horizontal="left" readingOrder="1"/>
    </xf>
    <xf numFmtId="3" fontId="3" fillId="0" borderId="0" xfId="65" applyNumberFormat="1" applyFont="1" applyFill="1" applyBorder="1" applyAlignment="1">
      <alignment horizontal="right" readingOrder="1"/>
    </xf>
    <xf numFmtId="4" fontId="1" fillId="0" borderId="18" xfId="65" applyNumberFormat="1" applyFont="1" applyFill="1" applyBorder="1" applyAlignment="1">
      <alignment horizontal="right" readingOrder="1"/>
    </xf>
    <xf numFmtId="4" fontId="1" fillId="0" borderId="14" xfId="65" applyNumberFormat="1" applyFont="1" applyFill="1" applyBorder="1" applyAlignment="1">
      <alignment horizontal="left" readingOrder="1"/>
    </xf>
    <xf numFmtId="3" fontId="3" fillId="0" borderId="21" xfId="65" applyNumberFormat="1" applyFont="1" applyFill="1" applyBorder="1" applyAlignment="1">
      <alignment horizontal="left" wrapText="1" readingOrder="1"/>
    </xf>
    <xf numFmtId="37" fontId="1" fillId="0" borderId="22" xfId="65" applyNumberFormat="1" applyFont="1" applyFill="1" applyBorder="1" applyAlignment="1" applyProtection="1">
      <alignment horizontal="left" readingOrder="1"/>
    </xf>
    <xf numFmtId="37" fontId="1" fillId="0" borderId="13" xfId="65" applyNumberFormat="1" applyFont="1" applyFill="1" applyBorder="1" applyAlignment="1" applyProtection="1">
      <alignment horizontal="center" readingOrder="1"/>
    </xf>
    <xf numFmtId="37" fontId="1" fillId="0" borderId="11" xfId="65" applyNumberFormat="1" applyFont="1" applyFill="1" applyBorder="1" applyAlignment="1" applyProtection="1">
      <alignment horizontal="center" readingOrder="1"/>
    </xf>
    <xf numFmtId="3" fontId="1" fillId="0" borderId="13" xfId="65" applyNumberFormat="1" applyFont="1" applyFill="1" applyBorder="1" applyAlignment="1">
      <alignment horizontal="center" readingOrder="1"/>
    </xf>
    <xf numFmtId="4" fontId="1" fillId="0" borderId="0" xfId="65" applyNumberFormat="1" applyFont="1" applyFill="1" applyBorder="1" applyAlignment="1" applyProtection="1">
      <alignment horizontal="center" readingOrder="1"/>
    </xf>
    <xf numFmtId="4" fontId="1" fillId="0" borderId="0" xfId="65" applyNumberFormat="1" applyFont="1" applyFill="1" applyBorder="1" applyAlignment="1">
      <alignment horizontal="center" readingOrder="1"/>
    </xf>
    <xf numFmtId="37" fontId="1" fillId="0" borderId="22" xfId="65" applyNumberFormat="1" applyFont="1" applyFill="1" applyBorder="1" applyAlignment="1" applyProtection="1">
      <alignment horizontal="center" readingOrder="1"/>
    </xf>
    <xf numFmtId="37" fontId="1" fillId="0" borderId="23" xfId="65" applyNumberFormat="1" applyFont="1" applyFill="1" applyBorder="1" applyAlignment="1" applyProtection="1">
      <alignment horizontal="center" readingOrder="1"/>
    </xf>
    <xf numFmtId="0" fontId="1" fillId="0" borderId="22" xfId="65" applyFont="1" applyFill="1" applyBorder="1" applyAlignment="1">
      <alignment horizontal="center" readingOrder="1"/>
    </xf>
    <xf numFmtId="0" fontId="3" fillId="0" borderId="12" xfId="65" applyFont="1" applyFill="1" applyBorder="1" applyAlignment="1" applyProtection="1">
      <alignment horizontal="left" readingOrder="1"/>
    </xf>
    <xf numFmtId="37" fontId="1" fillId="0" borderId="13" xfId="65" applyNumberFormat="1" applyFont="1" applyFill="1" applyBorder="1" applyAlignment="1" applyProtection="1">
      <alignment horizontal="left" readingOrder="1"/>
    </xf>
    <xf numFmtId="37" fontId="1" fillId="0" borderId="11" xfId="65" applyNumberFormat="1" applyFont="1" applyFill="1" applyBorder="1" applyAlignment="1" applyProtection="1">
      <alignment horizontal="left" readingOrder="1"/>
    </xf>
    <xf numFmtId="0" fontId="1" fillId="0" borderId="12" xfId="65" applyFont="1" applyFill="1" applyBorder="1" applyAlignment="1">
      <alignment horizontal="left" wrapText="1" readingOrder="1"/>
    </xf>
    <xf numFmtId="0" fontId="1" fillId="0" borderId="12" xfId="65" applyFont="1" applyFill="1" applyBorder="1" applyAlignment="1">
      <alignment horizontal="left" readingOrder="1"/>
    </xf>
    <xf numFmtId="0" fontId="1" fillId="0" borderId="13" xfId="65" applyFont="1" applyFill="1" applyBorder="1" applyAlignment="1">
      <alignment horizontal="left" readingOrder="1"/>
    </xf>
    <xf numFmtId="0" fontId="1" fillId="0" borderId="0" xfId="65" applyFont="1" applyFill="1" applyBorder="1" applyAlignment="1" applyProtection="1">
      <alignment horizontal="right" readingOrder="1"/>
    </xf>
    <xf numFmtId="0" fontId="0" fillId="0" borderId="0" xfId="65" applyFont="1" applyFill="1" applyBorder="1" applyAlignment="1" applyProtection="1">
      <alignment horizontal="left" wrapText="1" readingOrder="1"/>
    </xf>
    <xf numFmtId="4" fontId="4" fillId="0" borderId="0" xfId="65" applyNumberFormat="1" applyFont="1" applyFill="1" applyBorder="1" applyProtection="1"/>
    <xf numFmtId="4" fontId="4" fillId="0" borderId="18" xfId="65" applyNumberFormat="1" applyFont="1" applyFill="1" applyBorder="1" applyAlignment="1" applyProtection="1">
      <alignment horizontal="right"/>
    </xf>
    <xf numFmtId="3" fontId="1" fillId="0" borderId="0" xfId="65" applyNumberFormat="1" applyFont="1" applyFill="1" applyBorder="1" applyAlignment="1">
      <alignment readingOrder="1"/>
    </xf>
    <xf numFmtId="3" fontId="1" fillId="0" borderId="14" xfId="65" applyNumberFormat="1" applyFont="1" applyFill="1" applyBorder="1" applyAlignment="1">
      <alignment readingOrder="1"/>
    </xf>
    <xf numFmtId="4" fontId="1" fillId="0" borderId="0" xfId="65" applyNumberFormat="1" applyFont="1" applyFill="1" applyBorder="1" applyAlignment="1">
      <alignment horizontal="left" wrapText="1" readingOrder="1"/>
    </xf>
    <xf numFmtId="4" fontId="3" fillId="0" borderId="0" xfId="65" applyNumberFormat="1" applyFont="1" applyFill="1" applyAlignment="1">
      <alignment horizontal="right" readingOrder="1"/>
    </xf>
    <xf numFmtId="4" fontId="3" fillId="0" borderId="0" xfId="65" applyNumberFormat="1" applyFont="1" applyFill="1" applyAlignment="1" applyProtection="1">
      <alignment horizontal="right" readingOrder="1"/>
    </xf>
    <xf numFmtId="164" fontId="3" fillId="0" borderId="0" xfId="65" applyNumberFormat="1" applyFont="1" applyFill="1" applyAlignment="1" applyProtection="1">
      <alignment horizontal="left" readingOrder="1"/>
    </xf>
    <xf numFmtId="3" fontId="3" fillId="0" borderId="0" xfId="65" applyNumberFormat="1" applyFont="1" applyFill="1" applyAlignment="1">
      <alignment horizontal="left" readingOrder="1"/>
    </xf>
    <xf numFmtId="4" fontId="1" fillId="0" borderId="17" xfId="65" applyNumberFormat="1" applyFont="1" applyFill="1" applyBorder="1" applyAlignment="1" applyProtection="1">
      <alignment horizontal="right" readingOrder="1"/>
    </xf>
    <xf numFmtId="165" fontId="1" fillId="0" borderId="15" xfId="65" applyNumberFormat="1" applyFont="1" applyFill="1" applyBorder="1" applyAlignment="1">
      <alignment wrapText="1"/>
    </xf>
    <xf numFmtId="165" fontId="3" fillId="0" borderId="15" xfId="65" applyNumberFormat="1" applyFont="1" applyFill="1" applyBorder="1" applyAlignment="1">
      <alignment wrapText="1"/>
    </xf>
    <xf numFmtId="164" fontId="1" fillId="0" borderId="0" xfId="65" applyNumberFormat="1" applyFont="1" applyFill="1" applyAlignment="1" applyProtection="1">
      <alignment horizontal="left" readingOrder="1"/>
    </xf>
    <xf numFmtId="3" fontId="1" fillId="0" borderId="23" xfId="65" applyNumberFormat="1" applyFont="1" applyFill="1" applyBorder="1" applyAlignment="1">
      <alignment horizontal="center" wrapText="1" readingOrder="1"/>
    </xf>
    <xf numFmtId="3" fontId="1" fillId="0" borderId="21" xfId="65" applyNumberFormat="1" applyFont="1" applyFill="1" applyBorder="1" applyAlignment="1">
      <alignment horizontal="center" readingOrder="1"/>
    </xf>
    <xf numFmtId="4" fontId="1" fillId="0" borderId="21" xfId="65" applyNumberFormat="1" applyFont="1" applyFill="1" applyBorder="1" applyAlignment="1">
      <alignment horizontal="center" readingOrder="1"/>
    </xf>
    <xf numFmtId="37" fontId="1" fillId="0" borderId="23" xfId="65" applyNumberFormat="1" applyFont="1" applyFill="1" applyBorder="1" applyAlignment="1" applyProtection="1">
      <alignment horizontal="left" readingOrder="1"/>
    </xf>
    <xf numFmtId="3" fontId="1" fillId="0" borderId="21" xfId="65" applyNumberFormat="1" applyFont="1" applyFill="1" applyBorder="1" applyAlignment="1">
      <alignment horizontal="center" wrapText="1" readingOrder="1"/>
    </xf>
    <xf numFmtId="4" fontId="3" fillId="0" borderId="21" xfId="65" applyNumberFormat="1" applyFont="1" applyFill="1" applyBorder="1" applyAlignment="1">
      <alignment horizontal="center" readingOrder="1"/>
    </xf>
    <xf numFmtId="3" fontId="1" fillId="0" borderId="22" xfId="65" applyNumberFormat="1" applyFont="1" applyFill="1" applyBorder="1" applyAlignment="1">
      <alignment horizontal="center" readingOrder="1"/>
    </xf>
    <xf numFmtId="4" fontId="1" fillId="0" borderId="0" xfId="65" applyNumberFormat="1" applyFont="1" applyFill="1" applyAlignment="1">
      <alignment horizontal="center" readingOrder="1"/>
    </xf>
    <xf numFmtId="3" fontId="1" fillId="0" borderId="0" xfId="65" applyNumberFormat="1" applyFont="1" applyFill="1" applyAlignment="1">
      <alignment horizontal="center" readingOrder="1"/>
    </xf>
    <xf numFmtId="0" fontId="30" fillId="0" borderId="0" xfId="0" applyFont="1"/>
    <xf numFmtId="3" fontId="1" fillId="0" borderId="0" xfId="65" applyNumberFormat="1" applyFont="1" applyFill="1" applyAlignment="1"/>
    <xf numFmtId="3" fontId="33" fillId="0" borderId="0" xfId="65" applyNumberFormat="1" applyFont="1" applyFill="1" applyAlignment="1">
      <alignment horizontal="left" readingOrder="1"/>
    </xf>
    <xf numFmtId="4" fontId="34" fillId="0" borderId="0" xfId="65" applyNumberFormat="1" applyFont="1" applyFill="1" applyBorder="1" applyAlignment="1" applyProtection="1">
      <alignment horizontal="right"/>
    </xf>
    <xf numFmtId="0" fontId="32" fillId="0" borderId="0" xfId="0" applyFont="1" applyAlignment="1">
      <alignment horizontal="center" vertical="center" wrapText="1"/>
    </xf>
    <xf numFmtId="3" fontId="35" fillId="0" borderId="0" xfId="65" applyNumberFormat="1" applyFont="1" applyFill="1" applyAlignment="1">
      <alignment horizontal="center" vertical="center" wrapText="1"/>
    </xf>
    <xf numFmtId="4" fontId="31" fillId="0" borderId="0" xfId="65" applyNumberFormat="1" applyFont="1" applyFill="1" applyBorder="1" applyAlignment="1" applyProtection="1">
      <alignment horizontal="center" vertical="center" wrapText="1"/>
    </xf>
    <xf numFmtId="0" fontId="32" fillId="0" borderId="0" xfId="0" applyFont="1" applyAlignment="1">
      <alignment horizontal="left" vertical="center" wrapText="1"/>
    </xf>
    <xf numFmtId="0" fontId="32" fillId="0" borderId="0" xfId="0" applyFont="1" applyAlignment="1">
      <alignment horizontal="center" vertical="center" wrapText="1"/>
    </xf>
    <xf numFmtId="0" fontId="3" fillId="0" borderId="18" xfId="65" applyFont="1" applyFill="1" applyBorder="1" applyAlignment="1">
      <alignment horizontal="center" readingOrder="1"/>
    </xf>
    <xf numFmtId="0" fontId="3" fillId="0" borderId="11" xfId="65" applyFont="1" applyFill="1" applyBorder="1" applyAlignment="1" applyProtection="1">
      <alignment horizontal="center" readingOrder="1"/>
    </xf>
    <xf numFmtId="0" fontId="3" fillId="0" borderId="12" xfId="65" applyFont="1" applyFill="1" applyBorder="1" applyAlignment="1" applyProtection="1">
      <alignment horizontal="center" readingOrder="1"/>
    </xf>
    <xf numFmtId="0" fontId="3" fillId="0" borderId="21" xfId="65" applyFont="1" applyFill="1" applyBorder="1" applyAlignment="1" applyProtection="1">
      <alignment horizontal="center" readingOrder="1"/>
    </xf>
    <xf numFmtId="0" fontId="3" fillId="0" borderId="23" xfId="65" applyFont="1" applyFill="1" applyBorder="1" applyAlignment="1" applyProtection="1">
      <alignment horizontal="center" readingOrder="1"/>
    </xf>
    <xf numFmtId="0" fontId="2" fillId="0" borderId="11" xfId="65" applyFont="1" applyFill="1" applyBorder="1" applyAlignment="1" applyProtection="1">
      <alignment horizontal="center" readingOrder="1"/>
    </xf>
    <xf numFmtId="0" fontId="2" fillId="0" borderId="12" xfId="65" applyFont="1" applyFill="1" applyBorder="1" applyAlignment="1" applyProtection="1">
      <alignment horizontal="center" readingOrder="1"/>
    </xf>
    <xf numFmtId="0" fontId="2" fillId="0" borderId="13" xfId="65" applyFont="1" applyFill="1" applyBorder="1" applyAlignment="1" applyProtection="1">
      <alignment horizontal="center" readingOrder="1"/>
    </xf>
    <xf numFmtId="0" fontId="2" fillId="0" borderId="15" xfId="65" applyFont="1" applyFill="1" applyBorder="1" applyAlignment="1" applyProtection="1">
      <alignment horizontal="center" readingOrder="1"/>
    </xf>
    <xf numFmtId="0" fontId="2" fillId="0" borderId="0" xfId="65" applyFont="1" applyFill="1" applyBorder="1" applyAlignment="1" applyProtection="1">
      <alignment horizontal="center" readingOrder="1"/>
    </xf>
    <xf numFmtId="0" fontId="2" fillId="0" borderId="14" xfId="65" applyFont="1" applyFill="1" applyBorder="1" applyAlignment="1" applyProtection="1">
      <alignment horizontal="center" readingOrder="1"/>
    </xf>
    <xf numFmtId="0" fontId="2" fillId="0" borderId="23" xfId="65" applyFont="1" applyFill="1" applyBorder="1" applyAlignment="1" applyProtection="1">
      <alignment horizontal="center" readingOrder="1"/>
    </xf>
    <xf numFmtId="0" fontId="2" fillId="0" borderId="21" xfId="65" applyFont="1" applyFill="1" applyBorder="1" applyAlignment="1" applyProtection="1">
      <alignment horizontal="center" readingOrder="1"/>
    </xf>
    <xf numFmtId="0" fontId="2" fillId="0" borderId="22" xfId="65" applyFont="1" applyFill="1" applyBorder="1" applyAlignment="1" applyProtection="1">
      <alignment horizontal="center" readingOrder="1"/>
    </xf>
    <xf numFmtId="4" fontId="3" fillId="0" borderId="24" xfId="65" applyNumberFormat="1" applyFont="1" applyFill="1" applyBorder="1" applyAlignment="1" applyProtection="1">
      <alignment horizontal="center" readingOrder="1"/>
    </xf>
  </cellXfs>
  <cellStyles count="82">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heck Cell 2" xfId="26"/>
    <cellStyle name="Date" xfId="27"/>
    <cellStyle name="Dezimal [0]_results" xfId="28"/>
    <cellStyle name="Dezimal_results" xfId="29"/>
    <cellStyle name="Euro" xfId="30"/>
    <cellStyle name="Explanatory Text 2" xfId="31"/>
    <cellStyle name="Good 2" xfId="32"/>
    <cellStyle name="Good 3" xfId="33"/>
    <cellStyle name="Heading 1 2" xfId="34"/>
    <cellStyle name="Heading 2 2" xfId="35"/>
    <cellStyle name="Heading 3 2" xfId="36"/>
    <cellStyle name="Heading 4 2" xfId="37"/>
    <cellStyle name="Input 2" xfId="38"/>
    <cellStyle name="Input 2 2" xfId="39"/>
    <cellStyle name="Linked Cell 2" xfId="40"/>
    <cellStyle name="Neutral 2" xfId="41"/>
    <cellStyle name="Neutral 3" xfId="42"/>
    <cellStyle name="Normal 2" xfId="43"/>
    <cellStyle name="Normal 2 2" xfId="44"/>
    <cellStyle name="Normal 2 3" xfId="45"/>
    <cellStyle name="Normal 2 4" xfId="46"/>
    <cellStyle name="Normal 3" xfId="47"/>
    <cellStyle name="Note 2" xfId="48"/>
    <cellStyle name="Note 2 2" xfId="49"/>
    <cellStyle name="Output 2" xfId="50"/>
    <cellStyle name="Output 2 2" xfId="51"/>
    <cellStyle name="Output 2 3" xfId="52"/>
    <cellStyle name="Title 2" xfId="53"/>
    <cellStyle name="Total 2" xfId="54"/>
    <cellStyle name="Total 2 2" xfId="55"/>
    <cellStyle name="Total 2 3" xfId="56"/>
    <cellStyle name="Wahrung [0]_results" xfId="57"/>
    <cellStyle name="Wahrung_results" xfId="58"/>
    <cellStyle name="Warning Text 2" xfId="59"/>
    <cellStyle name="Wδhrung [0]_results" xfId="60"/>
    <cellStyle name="Wδhrung_results" xfId="61"/>
    <cellStyle name="Ακολουθούμενος δεσμός" xfId="62"/>
    <cellStyle name="Βασικό_ΑΘΑΝΑΣΙΑΔΗΣ 1996" xfId="63"/>
    <cellStyle name="Δεσμός" xfId="64"/>
    <cellStyle name="Κανονικό" xfId="0" builtinId="0"/>
    <cellStyle name="Κανονικό 2" xfId="65"/>
    <cellStyle name="Κανονικό 2 2" xfId="66"/>
    <cellStyle name="Κανονικό 2 3" xfId="67"/>
    <cellStyle name="Κανονικό 3" xfId="68"/>
    <cellStyle name="Κανονικό 3 2" xfId="69"/>
    <cellStyle name="Κανονικό 4" xfId="70"/>
    <cellStyle name="Κανονικό 4 2" xfId="71"/>
    <cellStyle name="Κανονικό 4 3" xfId="72"/>
    <cellStyle name="Κανονικό 4_ΦΩΤΕΙΝΗ-ΣΑΤΑ 2007-2008-2009-2010-2011" xfId="73"/>
    <cellStyle name="Κανονικό 5" xfId="74"/>
    <cellStyle name="Κανονικό 5 2" xfId="75"/>
    <cellStyle name="Κανονικό 6" xfId="76"/>
    <cellStyle name="Κανονικό 7" xfId="77"/>
    <cellStyle name="Κανονικό 7 2" xfId="78"/>
    <cellStyle name="Κανονικό 8" xfId="79"/>
    <cellStyle name="Κανονικό 9" xfId="80"/>
    <cellStyle name="Ποσοστό 2" xfId="8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0</xdr:colOff>
      <xdr:row>55</xdr:row>
      <xdr:rowOff>0</xdr:rowOff>
    </xdr:from>
    <xdr:to>
      <xdr:col>23</xdr:col>
      <xdr:colOff>0</xdr:colOff>
      <xdr:row>55</xdr:row>
      <xdr:rowOff>0</xdr:rowOff>
    </xdr:to>
    <xdr:sp macro="" textlink="">
      <xdr:nvSpPr>
        <xdr:cNvPr id="2" name="Text 3"/>
        <xdr:cNvSpPr txBox="1">
          <a:spLocks noChangeArrowheads="1"/>
        </xdr:cNvSpPr>
      </xdr:nvSpPr>
      <xdr:spPr bwMode="auto">
        <a:xfrm>
          <a:off x="17764125" y="11515725"/>
          <a:ext cx="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l-GR" sz="1000" b="1" i="0" strike="noStrike">
              <a:solidFill>
                <a:srgbClr val="000000"/>
              </a:solidFill>
              <a:latin typeface="MS Sans Serif"/>
            </a:rPr>
            <a:t>ΣΗΜΕΙΩΣΗ: </a:t>
          </a:r>
          <a:r>
            <a:rPr lang="el-GR" sz="1000" b="0" i="0" strike="noStrike">
              <a:solidFill>
                <a:srgbClr val="000000"/>
              </a:solidFill>
              <a:latin typeface="MS Sans Serif"/>
            </a:rPr>
            <a:t> Με βάση τις διατάξεις του ν. 2065/1992 και του ν. 2443/1996 έγινε, στη χρήση 1996, αναπροσαρμογή της αξίας κτήσεως των γηπέδων και κτιρίων και των σωρευμένων αποσβέσεων των κτιρίων, εξαιτίας της οποίας αυξήθηκε η αξία κτήσεως των γηπέδων και κτιρίων κατά δρχ. 293.450.878  και οι σωρευμένες αποσβέσεις των κτιρίων κατά δρχ. 108.010.761 και προέκυψε διαφορά αναπροσαρμογής ποσού δρχ 185.440.117, που καταχωρήθηκε στο λογαριασμό των ιδίων κεφαλαίων «Α-ΙΙΙ- 2. Διαφορές από αναπροσαρμογή αξίας λοιπών περιουσιακών στοιχείων», η οποία πρόκειται να κεφαλαιοποιηθεί μέχρι τέλους της χρήσεως 1998.   Οι αποσβέσεις της χρήσεως 1996 υπολογίστηκαν στην αναπροσαρμοσμένη αξία των κτιρίων και είναι μεγαλύτερες, από εκείνες που θα προέκυπταν αν δεν είχε γίνει η αναπροσαρμογή, κατά δρχ. 13.503.488.  </a:t>
          </a:r>
        </a:p>
      </xdr:txBody>
    </xdr:sp>
    <xdr:clientData/>
  </xdr:twoCellAnchor>
  <xdr:twoCellAnchor>
    <xdr:from>
      <xdr:col>23</xdr:col>
      <xdr:colOff>0</xdr:colOff>
      <xdr:row>55</xdr:row>
      <xdr:rowOff>0</xdr:rowOff>
    </xdr:from>
    <xdr:to>
      <xdr:col>23</xdr:col>
      <xdr:colOff>0</xdr:colOff>
      <xdr:row>55</xdr:row>
      <xdr:rowOff>0</xdr:rowOff>
    </xdr:to>
    <xdr:sp macro="" textlink="">
      <xdr:nvSpPr>
        <xdr:cNvPr id="3" name="Text 3"/>
        <xdr:cNvSpPr txBox="1">
          <a:spLocks noChangeArrowheads="1"/>
        </xdr:cNvSpPr>
      </xdr:nvSpPr>
      <xdr:spPr bwMode="auto">
        <a:xfrm>
          <a:off x="17764125" y="11515725"/>
          <a:ext cx="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l-GR" sz="1000" b="1" i="0" strike="noStrike">
              <a:solidFill>
                <a:srgbClr val="000000"/>
              </a:solidFill>
              <a:latin typeface="MS Sans Serif"/>
            </a:rPr>
            <a:t>ΣΗΜΕΙΩΣΗ: </a:t>
          </a:r>
          <a:r>
            <a:rPr lang="el-GR" sz="1000" b="0" i="0" strike="noStrike">
              <a:solidFill>
                <a:srgbClr val="000000"/>
              </a:solidFill>
              <a:latin typeface="MS Sans Serif"/>
            </a:rPr>
            <a:t> Με βάση τις διατάξεις του ν. 2065/1992 και του ν. 2443/1996 έγινε, στη χρήση 1996, αναπροσαρμογή της αξίας κτήσεως των γηπέδων και κτιρίων και των σωρευμένων αποσβέσεων των κτιρίων, εξαιτίας της οποίας αυξήθηκε η αξία κτήσεως των γηπέδων και κτιρίων κατά δρχ. 293.450.878  και οι σωρευμένες αποσβέσεις των κτιρίων κατά δρχ. 108.010.761 και προέκυψε διαφορά αναπροσαρμογής ποσού δρχ 185.440.117, που καταχωρήθηκε στο λογαριασμό των ιδίων κεφαλαίων «Α-ΙΙΙ- 2. Διαφορές από αναπροσαρμογή αξίας λοιπών περιουσιακών στοιχείων», η οποία πρόκειται να κεφαλαιοποιηθεί μέχρι τέλους της χρήσεως 1998.   Οι αποσβέσεις της χρήσεως 1996 υπολογίστηκαν στην αναπροσαρμοσμένη αξία των κτιρίων και είναι μεγαλύτερες, από εκείνες που θα προέκυπταν αν δεν είχε γίνει η αναπροσαρμογή, κατά δρχ. 13.503.488.  </a:t>
          </a:r>
        </a:p>
      </xdr:txBody>
    </xdr:sp>
    <xdr:clientData/>
  </xdr:twoCellAnchor>
  <xdr:twoCellAnchor>
    <xdr:from>
      <xdr:col>23</xdr:col>
      <xdr:colOff>0</xdr:colOff>
      <xdr:row>55</xdr:row>
      <xdr:rowOff>0</xdr:rowOff>
    </xdr:from>
    <xdr:to>
      <xdr:col>23</xdr:col>
      <xdr:colOff>0</xdr:colOff>
      <xdr:row>55</xdr:row>
      <xdr:rowOff>0</xdr:rowOff>
    </xdr:to>
    <xdr:sp macro="" textlink="">
      <xdr:nvSpPr>
        <xdr:cNvPr id="4" name="Text 3"/>
        <xdr:cNvSpPr txBox="1">
          <a:spLocks noChangeArrowheads="1"/>
        </xdr:cNvSpPr>
      </xdr:nvSpPr>
      <xdr:spPr bwMode="auto">
        <a:xfrm>
          <a:off x="17764125" y="11515725"/>
          <a:ext cx="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l-GR" sz="1000" b="1" i="0" strike="noStrike">
              <a:solidFill>
                <a:srgbClr val="000000"/>
              </a:solidFill>
              <a:latin typeface="MS Sans Serif"/>
            </a:rPr>
            <a:t>ΣΗΜΕΙΩΣΗ: </a:t>
          </a:r>
          <a:r>
            <a:rPr lang="el-GR" sz="1000" b="0" i="0" strike="noStrike">
              <a:solidFill>
                <a:srgbClr val="000000"/>
              </a:solidFill>
              <a:latin typeface="MS Sans Serif"/>
            </a:rPr>
            <a:t> Με βάση τις διατάξεις του ν. 2065/1992 και του ν. 2443/1996 έγινε, στη χρήση 1996, αναπροσαρμογή της αξίας κτήσεως των γηπέδων και κτιρίων και των σωρευμένων αποσβέσεων των κτιρίων, εξαιτίας της οποίας αυξήθηκε η αξία κτήσεως των γηπέδων και κτιρίων κατά δρχ. 293.450.878  και οι σωρευμένες αποσβέσεις των κτιρίων κατά δρχ. 108.010.761 και προέκυψε διαφορά αναπροσαρμογής ποσού δρχ 185.440.117, που καταχωρήθηκε στο λογαριασμό των ιδίων κεφαλαίων «Α-ΙΙΙ- 2. Διαφορές από αναπροσαρμογή αξίας λοιπών περιουσιακών στοιχείων», η οποία πρόκειται να κεφαλαιοποιηθεί μέχρι τέλους της χρήσεως 1998.   Οι αποσβέσεις της χρήσεως 1996 υπολογίστηκαν στην αναπροσαρμοσμένη αξία των κτιρίων και είναι μεγαλύτερες, από εκείνες που θα προέκυπταν αν δεν είχε γίνει η αναπροσαρμογή, κατά δρχ. 13.503.488.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H132"/>
  <sheetViews>
    <sheetView tabSelected="1" topLeftCell="A94" zoomScale="70" zoomScaleNormal="70" workbookViewId="0">
      <selection activeCell="U133" sqref="U133"/>
    </sheetView>
  </sheetViews>
  <sheetFormatPr defaultColWidth="4.7109375" defaultRowHeight="12.75"/>
  <cols>
    <col min="1" max="1" width="2.42578125" style="1" customWidth="1"/>
    <col min="2" max="2" width="45.140625" style="2" customWidth="1"/>
    <col min="3" max="3" width="1" style="1" customWidth="1"/>
    <col min="4" max="4" width="20.7109375" style="1" customWidth="1"/>
    <col min="5" max="5" width="1" style="1" customWidth="1"/>
    <col min="6" max="6" width="19.28515625" style="1" customWidth="1"/>
    <col min="7" max="7" width="1" style="1" customWidth="1"/>
    <col min="8" max="8" width="21.140625" style="1" customWidth="1"/>
    <col min="9" max="9" width="1" style="1" customWidth="1"/>
    <col min="10" max="10" width="17.28515625" style="3" customWidth="1"/>
    <col min="11" max="11" width="1" style="3" customWidth="1"/>
    <col min="12" max="12" width="17.28515625" style="3" customWidth="1"/>
    <col min="13" max="13" width="1" style="4" customWidth="1"/>
    <col min="14" max="14" width="17.28515625" style="3" customWidth="1"/>
    <col min="15" max="16" width="1" style="1" customWidth="1"/>
    <col min="17" max="17" width="51.140625" style="2" customWidth="1"/>
    <col min="18" max="18" width="1" style="1" customWidth="1"/>
    <col min="19" max="19" width="18" style="1" customWidth="1"/>
    <col min="20" max="20" width="1" style="1" customWidth="1"/>
    <col min="21" max="21" width="24.42578125" style="3" customWidth="1"/>
    <col min="22" max="22" width="1" style="1" customWidth="1"/>
    <col min="23" max="23" width="15.28515625" style="5" bestFit="1" customWidth="1"/>
    <col min="24" max="24" width="13" style="5" bestFit="1" customWidth="1"/>
    <col min="25" max="25" width="17.140625" style="5" customWidth="1"/>
    <col min="26" max="26" width="12.42578125" style="1" bestFit="1" customWidth="1"/>
    <col min="27" max="27" width="11.140625" style="1" bestFit="1" customWidth="1"/>
    <col min="28" max="28" width="1.140625" style="1" customWidth="1"/>
    <col min="29" max="29" width="14.5703125" style="1" customWidth="1"/>
    <col min="30" max="35" width="9.140625" style="1" customWidth="1"/>
    <col min="36" max="36" width="15.85546875" style="1" customWidth="1"/>
    <col min="37" max="255" width="9.140625" style="1" customWidth="1"/>
    <col min="256" max="16384" width="4.7109375" style="1"/>
  </cols>
  <sheetData>
    <row r="1" spans="1:29" ht="13.5" thickBot="1"/>
    <row r="2" spans="1:29" s="6" customFormat="1" ht="15.75">
      <c r="B2" s="154" t="s">
        <v>0</v>
      </c>
      <c r="C2" s="155"/>
      <c r="D2" s="155"/>
      <c r="E2" s="155"/>
      <c r="F2" s="155"/>
      <c r="G2" s="155"/>
      <c r="H2" s="155"/>
      <c r="I2" s="155"/>
      <c r="J2" s="155"/>
      <c r="K2" s="155"/>
      <c r="L2" s="155"/>
      <c r="M2" s="155"/>
      <c r="N2" s="155"/>
      <c r="O2" s="155"/>
      <c r="P2" s="155"/>
      <c r="Q2" s="155"/>
      <c r="R2" s="155"/>
      <c r="S2" s="155"/>
      <c r="T2" s="155"/>
      <c r="U2" s="155"/>
      <c r="V2" s="156"/>
      <c r="W2" s="5"/>
      <c r="X2" s="5"/>
      <c r="Y2" s="5"/>
    </row>
    <row r="3" spans="1:29" s="6" customFormat="1" ht="15.75">
      <c r="B3" s="157" t="s">
        <v>1</v>
      </c>
      <c r="C3" s="158"/>
      <c r="D3" s="158"/>
      <c r="E3" s="158"/>
      <c r="F3" s="158"/>
      <c r="G3" s="158"/>
      <c r="H3" s="158"/>
      <c r="I3" s="158"/>
      <c r="J3" s="158"/>
      <c r="K3" s="158"/>
      <c r="L3" s="158"/>
      <c r="M3" s="158"/>
      <c r="N3" s="158"/>
      <c r="O3" s="158"/>
      <c r="P3" s="158"/>
      <c r="Q3" s="158"/>
      <c r="R3" s="158"/>
      <c r="S3" s="158"/>
      <c r="T3" s="158"/>
      <c r="U3" s="158"/>
      <c r="V3" s="159"/>
      <c r="W3" s="5"/>
      <c r="X3" s="5"/>
      <c r="Y3" s="5"/>
    </row>
    <row r="4" spans="1:29" s="6" customFormat="1" ht="16.5" thickBot="1">
      <c r="B4" s="160" t="s">
        <v>2</v>
      </c>
      <c r="C4" s="161"/>
      <c r="D4" s="161"/>
      <c r="E4" s="161"/>
      <c r="F4" s="161"/>
      <c r="G4" s="161"/>
      <c r="H4" s="161"/>
      <c r="I4" s="161"/>
      <c r="J4" s="161"/>
      <c r="K4" s="161"/>
      <c r="L4" s="161"/>
      <c r="M4" s="161"/>
      <c r="N4" s="161"/>
      <c r="O4" s="161"/>
      <c r="P4" s="161"/>
      <c r="Q4" s="161"/>
      <c r="R4" s="161"/>
      <c r="S4" s="161"/>
      <c r="T4" s="161"/>
      <c r="U4" s="161"/>
      <c r="V4" s="162"/>
      <c r="W4" s="5"/>
      <c r="X4" s="5"/>
      <c r="Y4" s="5"/>
      <c r="AC4" s="8"/>
    </row>
    <row r="5" spans="1:29" s="9" customFormat="1">
      <c r="B5" s="10" t="s">
        <v>3</v>
      </c>
      <c r="C5" s="163" t="s">
        <v>4</v>
      </c>
      <c r="D5" s="163"/>
      <c r="E5" s="163"/>
      <c r="F5" s="163"/>
      <c r="G5" s="163"/>
      <c r="H5" s="163"/>
      <c r="I5" s="11"/>
      <c r="J5" s="163" t="s">
        <v>5</v>
      </c>
      <c r="K5" s="163"/>
      <c r="L5" s="163"/>
      <c r="M5" s="163"/>
      <c r="N5" s="163"/>
      <c r="O5" s="12"/>
      <c r="P5" s="13"/>
      <c r="Q5" s="14" t="s">
        <v>6</v>
      </c>
      <c r="R5" s="15"/>
      <c r="S5" s="16" t="s">
        <v>7</v>
      </c>
      <c r="T5" s="16"/>
      <c r="U5" s="17" t="s">
        <v>8</v>
      </c>
      <c r="V5" s="18"/>
      <c r="W5" s="5"/>
      <c r="X5" s="5"/>
      <c r="Y5" s="5"/>
      <c r="AC5" s="8"/>
    </row>
    <row r="6" spans="1:29" s="9" customFormat="1">
      <c r="B6" s="19"/>
      <c r="C6" s="20"/>
      <c r="D6" s="21" t="s">
        <v>9</v>
      </c>
      <c r="E6" s="22"/>
      <c r="F6" s="21" t="s">
        <v>10</v>
      </c>
      <c r="G6" s="22"/>
      <c r="H6" s="21" t="s">
        <v>11</v>
      </c>
      <c r="I6" s="17"/>
      <c r="J6" s="21" t="s">
        <v>9</v>
      </c>
      <c r="K6" s="17"/>
      <c r="L6" s="21" t="s">
        <v>10</v>
      </c>
      <c r="M6" s="17"/>
      <c r="N6" s="21" t="s">
        <v>11</v>
      </c>
      <c r="O6" s="23"/>
      <c r="P6" s="24"/>
      <c r="Q6" s="25"/>
      <c r="R6" s="26"/>
      <c r="S6" s="27" t="s">
        <v>12</v>
      </c>
      <c r="T6" s="28"/>
      <c r="U6" s="29" t="s">
        <v>13</v>
      </c>
      <c r="V6" s="18"/>
      <c r="W6" s="5"/>
      <c r="X6" s="5"/>
      <c r="Y6" s="5"/>
      <c r="AC6" s="8"/>
    </row>
    <row r="7" spans="1:29" s="9" customFormat="1">
      <c r="B7" s="30" t="s">
        <v>14</v>
      </c>
      <c r="C7" s="15"/>
      <c r="D7" s="4"/>
      <c r="E7" s="4"/>
      <c r="F7" s="4"/>
      <c r="G7" s="4"/>
      <c r="H7" s="4"/>
      <c r="I7" s="4"/>
      <c r="J7" s="4"/>
      <c r="K7" s="4"/>
      <c r="L7" s="4"/>
      <c r="M7" s="4"/>
      <c r="N7" s="4"/>
      <c r="O7" s="31"/>
      <c r="P7" s="32"/>
      <c r="Q7" s="33" t="s">
        <v>15</v>
      </c>
      <c r="R7" s="15"/>
      <c r="S7" s="15"/>
      <c r="T7" s="15"/>
      <c r="U7" s="15"/>
      <c r="V7" s="23"/>
      <c r="W7" s="5"/>
      <c r="X7" s="5"/>
      <c r="Y7" s="5"/>
      <c r="AC7" s="8"/>
    </row>
    <row r="8" spans="1:29" s="9" customFormat="1">
      <c r="B8" s="34" t="s">
        <v>16</v>
      </c>
      <c r="C8" s="35"/>
      <c r="D8" s="36">
        <v>5224409.28</v>
      </c>
      <c r="E8" s="37"/>
      <c r="F8" s="36">
        <v>3475458.74</v>
      </c>
      <c r="G8" s="37"/>
      <c r="H8" s="36">
        <f>D8-F8</f>
        <v>1748950.54</v>
      </c>
      <c r="I8" s="37"/>
      <c r="J8" s="36">
        <v>5002429.09</v>
      </c>
      <c r="K8" s="37"/>
      <c r="L8" s="36">
        <v>3078609.37</v>
      </c>
      <c r="M8" s="37"/>
      <c r="N8" s="36">
        <f>J8-L8</f>
        <v>1923819.7199999997</v>
      </c>
      <c r="O8" s="23"/>
      <c r="P8" s="24"/>
      <c r="Q8" s="33" t="s">
        <v>17</v>
      </c>
      <c r="R8" s="15"/>
      <c r="S8" s="38">
        <v>390142228.16000003</v>
      </c>
      <c r="T8" s="38"/>
      <c r="U8" s="38">
        <v>390042977.31999999</v>
      </c>
      <c r="V8" s="39"/>
      <c r="W8" s="40"/>
      <c r="X8" s="5"/>
      <c r="Y8" s="5"/>
      <c r="AC8" s="8"/>
    </row>
    <row r="9" spans="1:29" s="9" customFormat="1" ht="13.5" thickBot="1">
      <c r="B9" s="41"/>
      <c r="C9" s="35"/>
      <c r="D9" s="42">
        <f>+D8</f>
        <v>5224409.28</v>
      </c>
      <c r="E9" s="43"/>
      <c r="F9" s="42">
        <f>+F8</f>
        <v>3475458.74</v>
      </c>
      <c r="G9" s="43"/>
      <c r="H9" s="42">
        <f>+H8</f>
        <v>1748950.54</v>
      </c>
      <c r="I9" s="43"/>
      <c r="J9" s="42">
        <f>+J8</f>
        <v>5002429.09</v>
      </c>
      <c r="K9" s="43"/>
      <c r="L9" s="42">
        <f>+L8</f>
        <v>3078609.37</v>
      </c>
      <c r="M9" s="43"/>
      <c r="N9" s="42">
        <f>+N8</f>
        <v>1923819.7199999997</v>
      </c>
      <c r="O9" s="23"/>
      <c r="P9" s="24"/>
      <c r="Q9" s="44"/>
      <c r="R9" s="35"/>
      <c r="S9" s="42">
        <f>+S8</f>
        <v>390142228.16000003</v>
      </c>
      <c r="T9" s="43"/>
      <c r="U9" s="42">
        <f>+U8</f>
        <v>390042977.31999999</v>
      </c>
      <c r="V9" s="39"/>
      <c r="W9" s="5"/>
      <c r="X9" s="5"/>
      <c r="Y9" s="5"/>
    </row>
    <row r="10" spans="1:29" s="9" customFormat="1" ht="26.25" thickTop="1">
      <c r="B10" s="30" t="s">
        <v>18</v>
      </c>
      <c r="C10" s="35"/>
      <c r="D10" s="43"/>
      <c r="E10" s="43"/>
      <c r="F10" s="43"/>
      <c r="G10" s="43"/>
      <c r="H10" s="43"/>
      <c r="I10" s="43"/>
      <c r="J10" s="43"/>
      <c r="K10" s="43"/>
      <c r="L10" s="43"/>
      <c r="M10" s="43"/>
      <c r="N10" s="43"/>
      <c r="O10" s="23"/>
      <c r="P10" s="24"/>
      <c r="Q10" s="33" t="s">
        <v>19</v>
      </c>
      <c r="R10" s="15"/>
      <c r="S10" s="45"/>
      <c r="T10" s="45"/>
      <c r="U10" s="45"/>
      <c r="V10" s="39"/>
      <c r="W10" s="5"/>
      <c r="X10" s="5"/>
      <c r="Y10" s="5"/>
    </row>
    <row r="11" spans="1:29" s="9" customFormat="1">
      <c r="B11" s="30" t="s">
        <v>20</v>
      </c>
      <c r="C11" s="35"/>
      <c r="D11" s="37"/>
      <c r="E11" s="37"/>
      <c r="F11" s="37"/>
      <c r="G11" s="37"/>
      <c r="H11" s="37"/>
      <c r="I11" s="37"/>
      <c r="J11" s="37"/>
      <c r="K11" s="37"/>
      <c r="L11" s="37"/>
      <c r="M11" s="37"/>
      <c r="N11" s="37"/>
      <c r="O11" s="23"/>
      <c r="P11" s="24"/>
      <c r="Q11" s="9" t="s">
        <v>21</v>
      </c>
      <c r="S11" s="7">
        <v>7437.69</v>
      </c>
      <c r="T11" s="7"/>
      <c r="U11" s="7">
        <v>7437.69</v>
      </c>
      <c r="V11" s="39"/>
      <c r="W11" s="46"/>
      <c r="X11" s="5"/>
      <c r="Y11" s="5"/>
    </row>
    <row r="12" spans="1:29" s="9" customFormat="1">
      <c r="B12" s="34" t="s">
        <v>22</v>
      </c>
      <c r="C12" s="35"/>
      <c r="D12" s="37">
        <v>383960024.31999999</v>
      </c>
      <c r="E12" s="37"/>
      <c r="F12" s="37">
        <v>0</v>
      </c>
      <c r="G12" s="37"/>
      <c r="H12" s="37">
        <f>D12-F12</f>
        <v>383960024.31999999</v>
      </c>
      <c r="I12" s="37"/>
      <c r="J12" s="37">
        <v>383960024.31999999</v>
      </c>
      <c r="K12" s="37"/>
      <c r="L12" s="37">
        <v>0</v>
      </c>
      <c r="M12" s="37"/>
      <c r="N12" s="37">
        <f>J12-L12</f>
        <v>383960024.31999999</v>
      </c>
      <c r="O12" s="23"/>
      <c r="P12" s="24"/>
      <c r="Q12" s="44" t="s">
        <v>23</v>
      </c>
      <c r="R12" s="15"/>
      <c r="S12" s="7">
        <v>741192.06</v>
      </c>
      <c r="T12" s="45"/>
      <c r="U12" s="7">
        <v>693448.61</v>
      </c>
      <c r="V12" s="39"/>
      <c r="W12" s="46"/>
      <c r="X12" s="5"/>
      <c r="Y12" s="5"/>
    </row>
    <row r="13" spans="1:29" s="9" customFormat="1">
      <c r="A13" s="46"/>
      <c r="B13" s="34" t="s">
        <v>24</v>
      </c>
      <c r="C13" s="35"/>
      <c r="D13" s="37">
        <v>4821965.28</v>
      </c>
      <c r="E13" s="37"/>
      <c r="F13" s="37">
        <v>2744931.56</v>
      </c>
      <c r="G13" s="37"/>
      <c r="H13" s="37">
        <f t="shared" ref="H13:H24" si="0">D13-F13</f>
        <v>2077033.7200000002</v>
      </c>
      <c r="I13" s="37"/>
      <c r="J13" s="37">
        <v>4816976.4000000004</v>
      </c>
      <c r="K13" s="37"/>
      <c r="L13" s="37">
        <v>2617724.69</v>
      </c>
      <c r="M13" s="37"/>
      <c r="N13" s="37">
        <f t="shared" ref="N13:N24" si="1">J13-L13</f>
        <v>2199251.7100000004</v>
      </c>
      <c r="O13" s="23"/>
      <c r="P13" s="24"/>
      <c r="Q13" s="44" t="s">
        <v>25</v>
      </c>
      <c r="R13" s="35"/>
      <c r="S13" s="37">
        <f>76184124.83-S30</f>
        <v>75453897.859999999</v>
      </c>
      <c r="T13" s="37"/>
      <c r="U13" s="37">
        <v>68919060.529999971</v>
      </c>
      <c r="V13" s="39"/>
      <c r="W13" s="46"/>
      <c r="X13" s="5"/>
      <c r="Y13" s="5"/>
    </row>
    <row r="14" spans="1:29" s="9" customFormat="1" ht="13.5" thickBot="1">
      <c r="A14" s="46"/>
      <c r="B14" s="34" t="s">
        <v>26</v>
      </c>
      <c r="C14" s="35"/>
      <c r="D14" s="37">
        <v>26367876.940000001</v>
      </c>
      <c r="E14" s="37"/>
      <c r="F14" s="37">
        <v>11381218.77</v>
      </c>
      <c r="G14" s="37"/>
      <c r="H14" s="37">
        <f t="shared" si="0"/>
        <v>14986658.170000002</v>
      </c>
      <c r="I14" s="37"/>
      <c r="J14" s="37">
        <v>22182162.330000002</v>
      </c>
      <c r="K14" s="37"/>
      <c r="L14" s="37">
        <v>10694875.1</v>
      </c>
      <c r="M14" s="37"/>
      <c r="N14" s="37">
        <f t="shared" si="1"/>
        <v>11487287.230000002</v>
      </c>
      <c r="O14" s="23"/>
      <c r="P14" s="24"/>
      <c r="Q14" s="44"/>
      <c r="R14" s="35"/>
      <c r="S14" s="42">
        <f>+S13+S12+S11</f>
        <v>76202527.609999999</v>
      </c>
      <c r="T14" s="43"/>
      <c r="U14" s="42">
        <f>+U13+U12+U11</f>
        <v>69619946.829999968</v>
      </c>
      <c r="V14" s="39"/>
      <c r="W14" s="5"/>
      <c r="X14" s="5"/>
      <c r="Y14" s="5"/>
    </row>
    <row r="15" spans="1:29" s="9" customFormat="1" ht="13.5" thickTop="1">
      <c r="A15" s="46"/>
      <c r="B15" s="34" t="s">
        <v>27</v>
      </c>
      <c r="C15" s="35"/>
      <c r="D15" s="37">
        <v>1033846.1</v>
      </c>
      <c r="E15" s="37"/>
      <c r="F15" s="37">
        <v>828961</v>
      </c>
      <c r="G15" s="37"/>
      <c r="H15" s="37">
        <f t="shared" si="0"/>
        <v>204885.09999999998</v>
      </c>
      <c r="I15" s="37"/>
      <c r="J15" s="37">
        <v>1028034.1</v>
      </c>
      <c r="K15" s="37"/>
      <c r="L15" s="37">
        <v>815261.2</v>
      </c>
      <c r="M15" s="37"/>
      <c r="N15" s="37">
        <f t="shared" si="1"/>
        <v>212772.90000000002</v>
      </c>
      <c r="O15" s="23"/>
      <c r="P15" s="24"/>
      <c r="Q15" s="44"/>
      <c r="R15" s="35"/>
      <c r="V15" s="39"/>
      <c r="W15" s="5"/>
      <c r="X15" s="5"/>
      <c r="Y15" s="5"/>
    </row>
    <row r="16" spans="1:29" s="9" customFormat="1">
      <c r="A16" s="47"/>
      <c r="B16" s="34" t="s">
        <v>28</v>
      </c>
      <c r="C16" s="35"/>
      <c r="D16" s="37">
        <v>40245931.140000001</v>
      </c>
      <c r="E16" s="37"/>
      <c r="F16" s="37">
        <v>30928068.219999999</v>
      </c>
      <c r="G16" s="37"/>
      <c r="H16" s="37">
        <f t="shared" si="0"/>
        <v>9317862.9200000018</v>
      </c>
      <c r="I16" s="37"/>
      <c r="J16" s="37">
        <v>43837262.640000001</v>
      </c>
      <c r="K16" s="37"/>
      <c r="L16" s="37">
        <v>31183877</v>
      </c>
      <c r="M16" s="37"/>
      <c r="N16" s="37">
        <f t="shared" si="1"/>
        <v>12653385.640000001</v>
      </c>
      <c r="O16" s="23"/>
      <c r="P16" s="24"/>
      <c r="R16" s="48"/>
      <c r="S16" s="49"/>
      <c r="T16" s="49"/>
      <c r="U16" s="49"/>
      <c r="V16" s="39"/>
      <c r="W16" s="5"/>
      <c r="X16" s="5"/>
      <c r="Y16" s="5"/>
    </row>
    <row r="17" spans="1:26" s="9" customFormat="1">
      <c r="A17" s="46"/>
      <c r="B17" s="34" t="s">
        <v>29</v>
      </c>
      <c r="C17" s="35"/>
      <c r="D17" s="37">
        <v>9452383.0899999999</v>
      </c>
      <c r="E17" s="37"/>
      <c r="F17" s="37">
        <v>2546591.88</v>
      </c>
      <c r="G17" s="37"/>
      <c r="H17" s="37">
        <f t="shared" si="0"/>
        <v>6905791.21</v>
      </c>
      <c r="I17" s="37"/>
      <c r="J17" s="37">
        <v>9173205.75</v>
      </c>
      <c r="K17" s="37"/>
      <c r="L17" s="37">
        <v>2318669.7600000002</v>
      </c>
      <c r="M17" s="37"/>
      <c r="N17" s="37">
        <f t="shared" si="1"/>
        <v>6854535.9900000002</v>
      </c>
      <c r="O17" s="23"/>
      <c r="P17" s="24"/>
      <c r="Q17" s="33" t="s">
        <v>30</v>
      </c>
      <c r="R17" s="48"/>
      <c r="S17" s="49"/>
      <c r="T17" s="49"/>
      <c r="U17" s="49"/>
      <c r="V17" s="39"/>
      <c r="W17" s="5"/>
      <c r="X17" s="5"/>
      <c r="Y17" s="5"/>
    </row>
    <row r="18" spans="1:26" s="9" customFormat="1" ht="25.5">
      <c r="A18" s="46"/>
      <c r="B18" s="34" t="s">
        <v>31</v>
      </c>
      <c r="C18" s="35"/>
      <c r="D18" s="37">
        <v>2645248.19</v>
      </c>
      <c r="E18" s="37"/>
      <c r="F18" s="37">
        <v>806326.87</v>
      </c>
      <c r="G18" s="37"/>
      <c r="H18" s="37">
        <f t="shared" si="0"/>
        <v>1838921.3199999998</v>
      </c>
      <c r="I18" s="37"/>
      <c r="J18" s="37">
        <v>2411595.84</v>
      </c>
      <c r="K18" s="37"/>
      <c r="L18" s="37">
        <v>709434.42</v>
      </c>
      <c r="M18" s="37"/>
      <c r="N18" s="37">
        <f t="shared" si="1"/>
        <v>1702161.42</v>
      </c>
      <c r="O18" s="23"/>
      <c r="P18" s="24"/>
      <c r="Q18" s="44" t="s">
        <v>32</v>
      </c>
      <c r="R18" s="4"/>
      <c r="S18" s="37">
        <f>+S79</f>
        <v>799572.05834254017</v>
      </c>
      <c r="T18" s="37"/>
      <c r="U18" s="37">
        <v>545481.16000000294</v>
      </c>
      <c r="V18" s="39"/>
      <c r="W18" s="5"/>
      <c r="X18" s="5"/>
      <c r="Y18" s="5"/>
      <c r="Z18" s="3"/>
    </row>
    <row r="19" spans="1:26" s="9" customFormat="1">
      <c r="A19" s="46"/>
      <c r="B19" s="50" t="s">
        <v>33</v>
      </c>
      <c r="C19" s="35"/>
      <c r="D19" s="37">
        <v>9048260.5800000001</v>
      </c>
      <c r="E19" s="37"/>
      <c r="F19" s="37">
        <v>2211686.12</v>
      </c>
      <c r="G19" s="37"/>
      <c r="H19" s="37">
        <f t="shared" si="0"/>
        <v>6836574.46</v>
      </c>
      <c r="I19" s="37"/>
      <c r="J19" s="37">
        <v>6994566.3300000001</v>
      </c>
      <c r="K19" s="37"/>
      <c r="L19" s="37">
        <v>1924182.05</v>
      </c>
      <c r="M19" s="37"/>
      <c r="N19" s="37">
        <f t="shared" si="1"/>
        <v>5070384.28</v>
      </c>
      <c r="O19" s="31"/>
      <c r="P19" s="24"/>
      <c r="Q19" s="9" t="s">
        <v>34</v>
      </c>
      <c r="S19" s="37">
        <f>+U20</f>
        <v>1480870.7630000031</v>
      </c>
      <c r="U19" s="37">
        <v>935389.603</v>
      </c>
      <c r="V19" s="39"/>
      <c r="W19" s="46"/>
      <c r="X19" s="5"/>
      <c r="Y19" s="5"/>
    </row>
    <row r="20" spans="1:26" s="9" customFormat="1" ht="26.25" thickBot="1">
      <c r="A20" s="47"/>
      <c r="B20" s="34" t="s">
        <v>35</v>
      </c>
      <c r="C20" s="35"/>
      <c r="D20" s="37">
        <v>2219611.61</v>
      </c>
      <c r="E20" s="37"/>
      <c r="F20" s="37">
        <v>1483176.3200000003</v>
      </c>
      <c r="G20" s="37"/>
      <c r="H20" s="37">
        <f t="shared" si="0"/>
        <v>736435.28999999957</v>
      </c>
      <c r="I20" s="37"/>
      <c r="J20" s="37">
        <v>2183123.52</v>
      </c>
      <c r="K20" s="37"/>
      <c r="L20" s="37">
        <v>1399862.2200000002</v>
      </c>
      <c r="M20" s="37"/>
      <c r="N20" s="37">
        <f t="shared" si="1"/>
        <v>783261.29999999981</v>
      </c>
      <c r="O20" s="31"/>
      <c r="P20" s="24"/>
      <c r="S20" s="42">
        <f>+S19+S18</f>
        <v>2280442.8213425432</v>
      </c>
      <c r="T20" s="43"/>
      <c r="U20" s="42">
        <f>+U18+U19</f>
        <v>1480870.7630000031</v>
      </c>
      <c r="V20" s="39"/>
      <c r="W20" s="5"/>
      <c r="X20" s="5"/>
      <c r="Y20" s="5"/>
    </row>
    <row r="21" spans="1:26" s="9" customFormat="1" ht="13.5" thickTop="1">
      <c r="A21" s="47"/>
      <c r="B21" s="34" t="s">
        <v>36</v>
      </c>
      <c r="C21" s="35"/>
      <c r="D21" s="37">
        <v>2194368.7799999998</v>
      </c>
      <c r="E21" s="37"/>
      <c r="F21" s="37">
        <v>1966573.3</v>
      </c>
      <c r="G21" s="37"/>
      <c r="H21" s="37">
        <f t="shared" si="0"/>
        <v>227795.47999999975</v>
      </c>
      <c r="I21" s="37"/>
      <c r="J21" s="37">
        <v>2116096.86</v>
      </c>
      <c r="K21" s="37"/>
      <c r="L21" s="37">
        <v>1913541.52</v>
      </c>
      <c r="M21" s="37"/>
      <c r="N21" s="37">
        <f t="shared" si="1"/>
        <v>202555.33999999985</v>
      </c>
      <c r="O21" s="31"/>
      <c r="P21" s="24"/>
      <c r="V21" s="39"/>
      <c r="W21" s="5"/>
      <c r="X21" s="51"/>
      <c r="Y21" s="51"/>
    </row>
    <row r="22" spans="1:26" s="9" customFormat="1" ht="26.25" thickBot="1">
      <c r="A22" s="47"/>
      <c r="B22" s="34" t="s">
        <v>37</v>
      </c>
      <c r="C22" s="35"/>
      <c r="D22" s="37">
        <v>2339715.21</v>
      </c>
      <c r="E22" s="37"/>
      <c r="F22" s="37">
        <v>1788720.1</v>
      </c>
      <c r="G22" s="37"/>
      <c r="H22" s="37">
        <f t="shared" si="0"/>
        <v>550995.10999999987</v>
      </c>
      <c r="I22" s="37"/>
      <c r="J22" s="37">
        <v>2203214.0299999998</v>
      </c>
      <c r="K22" s="37"/>
      <c r="L22" s="37">
        <v>1678407.76</v>
      </c>
      <c r="M22" s="37"/>
      <c r="N22" s="37">
        <f t="shared" si="1"/>
        <v>524806.26999999979</v>
      </c>
      <c r="O22" s="18"/>
      <c r="P22" s="24"/>
      <c r="Q22" s="44" t="s">
        <v>38</v>
      </c>
      <c r="R22" s="35"/>
      <c r="S22" s="42">
        <f>+S9+S14+S20</f>
        <v>468625198.59134257</v>
      </c>
      <c r="T22" s="43"/>
      <c r="U22" s="42">
        <f>+U9+U14+U20</f>
        <v>461143794.91299999</v>
      </c>
      <c r="V22" s="39"/>
      <c r="W22" s="5"/>
      <c r="X22" s="51"/>
      <c r="Y22" s="51"/>
    </row>
    <row r="23" spans="1:26" s="9" customFormat="1" ht="13.5" thickTop="1">
      <c r="B23" s="34" t="s">
        <v>39</v>
      </c>
      <c r="C23" s="35"/>
      <c r="D23" s="37">
        <v>29740254.199999999</v>
      </c>
      <c r="E23" s="37"/>
      <c r="F23" s="37">
        <v>0</v>
      </c>
      <c r="G23" s="37"/>
      <c r="H23" s="37">
        <f t="shared" si="0"/>
        <v>29740254.199999999</v>
      </c>
      <c r="I23" s="37"/>
      <c r="J23" s="37">
        <v>29316157.139999997</v>
      </c>
      <c r="K23" s="37"/>
      <c r="L23" s="37">
        <v>0</v>
      </c>
      <c r="M23" s="37"/>
      <c r="N23" s="37">
        <f t="shared" si="1"/>
        <v>29316157.139999997</v>
      </c>
      <c r="O23" s="18"/>
      <c r="P23" s="24"/>
      <c r="V23" s="31"/>
      <c r="W23" s="5"/>
      <c r="X23" s="51"/>
      <c r="Y23" s="51"/>
      <c r="Z23" s="53"/>
    </row>
    <row r="24" spans="1:26" s="9" customFormat="1" ht="15">
      <c r="B24" s="55" t="s">
        <v>40</v>
      </c>
      <c r="D24" s="37">
        <v>548187.34</v>
      </c>
      <c r="F24" s="37">
        <v>0</v>
      </c>
      <c r="H24" s="37">
        <f t="shared" si="0"/>
        <v>548187.34</v>
      </c>
      <c r="J24" s="37">
        <v>0</v>
      </c>
      <c r="K24" s="37"/>
      <c r="L24" s="37">
        <v>0</v>
      </c>
      <c r="N24" s="37">
        <f t="shared" si="1"/>
        <v>0</v>
      </c>
      <c r="O24" s="18"/>
      <c r="P24" s="24"/>
      <c r="Q24" s="56" t="s">
        <v>41</v>
      </c>
      <c r="R24" s="52"/>
      <c r="S24" s="52"/>
      <c r="T24" s="52"/>
      <c r="U24" s="52"/>
      <c r="V24" s="31"/>
      <c r="W24" s="5"/>
      <c r="X24" s="51"/>
      <c r="Y24" s="51"/>
      <c r="Z24" s="53"/>
    </row>
    <row r="25" spans="1:26" s="9" customFormat="1" ht="25.5">
      <c r="B25" s="34" t="s">
        <v>42</v>
      </c>
      <c r="C25" s="35"/>
      <c r="D25" s="37">
        <v>749139.46000000008</v>
      </c>
      <c r="E25" s="37"/>
      <c r="F25" s="37">
        <v>0</v>
      </c>
      <c r="G25" s="37"/>
      <c r="H25" s="37">
        <f>D25-F25</f>
        <v>749139.46000000008</v>
      </c>
      <c r="I25" s="37"/>
      <c r="J25" s="37">
        <v>1178316.7999999998</v>
      </c>
      <c r="K25" s="37"/>
      <c r="L25" s="37">
        <v>0</v>
      </c>
      <c r="M25" s="37"/>
      <c r="N25" s="37">
        <f>J25-L25</f>
        <v>1178316.7999999998</v>
      </c>
      <c r="O25" s="18"/>
      <c r="P25" s="24"/>
      <c r="Q25" s="58" t="s">
        <v>43</v>
      </c>
      <c r="R25" s="52"/>
      <c r="S25" s="54">
        <v>421890.83</v>
      </c>
      <c r="T25" s="59"/>
      <c r="U25" s="54">
        <v>407072.36</v>
      </c>
      <c r="V25" s="31"/>
      <c r="W25" s="5"/>
      <c r="X25" s="51"/>
      <c r="Y25" s="51"/>
      <c r="Z25" s="53"/>
    </row>
    <row r="26" spans="1:26" s="9" customFormat="1" ht="13.5" thickBot="1">
      <c r="B26" s="34" t="s">
        <v>44</v>
      </c>
      <c r="C26" s="35"/>
      <c r="D26" s="42">
        <f>+SUM(D12:D25)</f>
        <v>515366812.23999983</v>
      </c>
      <c r="E26" s="43"/>
      <c r="F26" s="42">
        <f>+SUM(F12:F25)</f>
        <v>56686254.139999993</v>
      </c>
      <c r="G26" s="43"/>
      <c r="H26" s="42">
        <f>+SUM(H12:H25)</f>
        <v>458680558.10000002</v>
      </c>
      <c r="I26" s="43"/>
      <c r="J26" s="42">
        <f>+SUM(J12:J25)</f>
        <v>511400736.05999988</v>
      </c>
      <c r="K26" s="43"/>
      <c r="L26" s="42">
        <f>+SUM(L12:L25)</f>
        <v>55255835.719999991</v>
      </c>
      <c r="M26" s="43"/>
      <c r="N26" s="42">
        <f>+SUM(N12:N25)</f>
        <v>456144900.33999991</v>
      </c>
      <c r="O26" s="31"/>
      <c r="P26" s="24"/>
      <c r="Q26" s="52"/>
      <c r="S26" s="57">
        <f>+S25</f>
        <v>421890.83</v>
      </c>
      <c r="T26" s="60"/>
      <c r="U26" s="57">
        <f>+U25</f>
        <v>407072.36</v>
      </c>
      <c r="V26" s="31"/>
      <c r="W26" s="5"/>
      <c r="X26" s="51"/>
      <c r="Y26" s="51"/>
      <c r="Z26" s="53"/>
    </row>
    <row r="27" spans="1:26" s="9" customFormat="1" ht="13.5" thickTop="1">
      <c r="B27" s="50"/>
      <c r="O27" s="39"/>
      <c r="P27" s="32"/>
      <c r="V27" s="31"/>
      <c r="W27" s="5"/>
      <c r="X27" s="51"/>
      <c r="Y27" s="51"/>
      <c r="Z27" s="53"/>
    </row>
    <row r="28" spans="1:26" s="9" customFormat="1" ht="25.5">
      <c r="B28" s="34"/>
      <c r="C28" s="35"/>
      <c r="D28" s="43"/>
      <c r="E28" s="43"/>
      <c r="F28" s="43"/>
      <c r="G28" s="43"/>
      <c r="H28" s="43"/>
      <c r="I28" s="43"/>
      <c r="J28" s="43"/>
      <c r="K28" s="43"/>
      <c r="L28" s="43"/>
      <c r="M28" s="43"/>
      <c r="N28" s="43"/>
      <c r="O28" s="39"/>
      <c r="P28" s="32"/>
      <c r="Q28" s="61" t="s">
        <v>45</v>
      </c>
      <c r="V28" s="31"/>
      <c r="W28" s="5"/>
      <c r="X28" s="51"/>
      <c r="Y28" s="51"/>
      <c r="Z28" s="53"/>
    </row>
    <row r="29" spans="1:26" s="9" customFormat="1" ht="15">
      <c r="B29" s="62" t="s">
        <v>46</v>
      </c>
      <c r="C29" s="35"/>
      <c r="D29" s="43"/>
      <c r="E29" s="43"/>
      <c r="F29" s="43"/>
      <c r="G29" s="43"/>
      <c r="H29" s="43"/>
      <c r="I29" s="43"/>
      <c r="J29" s="43"/>
      <c r="K29" s="43"/>
      <c r="L29" s="43"/>
      <c r="M29" s="43"/>
      <c r="N29" s="43"/>
      <c r="O29" s="39"/>
      <c r="P29" s="32"/>
      <c r="Q29" s="63" t="s">
        <v>47</v>
      </c>
      <c r="S29" s="37">
        <v>3201906.0299999993</v>
      </c>
      <c r="T29" s="37"/>
      <c r="U29" s="37">
        <v>2953018.82</v>
      </c>
      <c r="V29" s="64"/>
      <c r="W29" s="5"/>
      <c r="X29" s="51"/>
      <c r="Y29" s="51"/>
    </row>
    <row r="30" spans="1:26" s="9" customFormat="1" ht="26.25">
      <c r="B30" s="65" t="s">
        <v>48</v>
      </c>
      <c r="C30" s="35"/>
      <c r="D30" s="37"/>
      <c r="E30" s="43"/>
      <c r="F30" s="37">
        <v>1199509.72</v>
      </c>
      <c r="G30" s="37"/>
      <c r="H30" s="37"/>
      <c r="I30" s="37"/>
      <c r="J30" s="37"/>
      <c r="K30" s="43"/>
      <c r="L30" s="37">
        <v>1199509.7200000002</v>
      </c>
      <c r="M30" s="37"/>
      <c r="N30" s="37"/>
      <c r="O30" s="39"/>
      <c r="P30" s="32"/>
      <c r="Q30" s="44" t="s">
        <v>49</v>
      </c>
      <c r="S30" s="54">
        <v>730226.97</v>
      </c>
      <c r="T30" s="59"/>
      <c r="U30" s="54">
        <v>649090.64</v>
      </c>
      <c r="V30" s="64"/>
      <c r="W30" s="66"/>
      <c r="X30" s="51"/>
      <c r="Y30" s="51"/>
    </row>
    <row r="31" spans="1:26" s="9" customFormat="1" ht="13.5" thickBot="1">
      <c r="A31" s="68"/>
      <c r="B31" s="65" t="s">
        <v>50</v>
      </c>
      <c r="C31" s="35"/>
      <c r="D31" s="37"/>
      <c r="E31" s="43"/>
      <c r="F31" s="36">
        <v>58026.47</v>
      </c>
      <c r="G31" s="37"/>
      <c r="H31" s="37">
        <f>F30-F31</f>
        <v>1141483.25</v>
      </c>
      <c r="I31" s="37"/>
      <c r="J31" s="37"/>
      <c r="K31" s="43"/>
      <c r="L31" s="36">
        <v>56383.08</v>
      </c>
      <c r="M31" s="37"/>
      <c r="N31" s="37">
        <f>L30-L31</f>
        <v>1143126.6400000001</v>
      </c>
      <c r="O31" s="39"/>
      <c r="P31" s="32"/>
      <c r="S31" s="57">
        <f>SUM(S29:S30)</f>
        <v>3932132.9999999991</v>
      </c>
      <c r="T31" s="60"/>
      <c r="U31" s="57">
        <f>SUM(U29:U30)</f>
        <v>3602109.46</v>
      </c>
      <c r="V31" s="64"/>
      <c r="W31" s="46"/>
      <c r="X31" s="51"/>
      <c r="Y31" s="51"/>
    </row>
    <row r="32" spans="1:26" s="9" customFormat="1" ht="14.25" thickTop="1" thickBot="1">
      <c r="A32" s="68"/>
      <c r="B32" s="65"/>
      <c r="C32" s="69"/>
      <c r="D32" s="43"/>
      <c r="E32" s="43"/>
      <c r="F32" s="43"/>
      <c r="G32" s="43"/>
      <c r="H32" s="42">
        <f>+H31</f>
        <v>1141483.25</v>
      </c>
      <c r="I32" s="43"/>
      <c r="J32" s="43"/>
      <c r="K32" s="43"/>
      <c r="L32" s="43"/>
      <c r="M32" s="43"/>
      <c r="N32" s="42">
        <f>+N31</f>
        <v>1143126.6400000001</v>
      </c>
      <c r="O32" s="39"/>
      <c r="P32" s="32"/>
      <c r="V32" s="64"/>
      <c r="W32" s="70"/>
      <c r="X32" s="51"/>
      <c r="Y32" s="51"/>
    </row>
    <row r="33" spans="1:27" s="9" customFormat="1" ht="14.25" thickTop="1" thickBot="1">
      <c r="B33" s="65" t="s">
        <v>51</v>
      </c>
      <c r="C33" s="69"/>
      <c r="D33" s="43"/>
      <c r="E33" s="43"/>
      <c r="F33" s="43"/>
      <c r="G33" s="43"/>
      <c r="H33" s="71">
        <f>+H32+H26</f>
        <v>459822041.35000002</v>
      </c>
      <c r="I33" s="43"/>
      <c r="J33" s="43"/>
      <c r="K33" s="43"/>
      <c r="L33" s="43"/>
      <c r="M33" s="43"/>
      <c r="N33" s="71">
        <f>+N32+N26</f>
        <v>457288026.9799999</v>
      </c>
      <c r="O33" s="39"/>
      <c r="P33" s="72"/>
      <c r="Q33" s="73" t="s">
        <v>52</v>
      </c>
      <c r="V33" s="39"/>
      <c r="W33" s="5"/>
      <c r="X33" s="51"/>
      <c r="Y33" s="51"/>
    </row>
    <row r="34" spans="1:27" s="9" customFormat="1" ht="13.5" thickTop="1">
      <c r="B34" s="50"/>
      <c r="O34" s="39"/>
      <c r="P34" s="72"/>
      <c r="Q34" s="33" t="s">
        <v>53</v>
      </c>
      <c r="V34" s="39"/>
      <c r="W34" s="5"/>
      <c r="X34" s="51"/>
      <c r="Y34" s="51"/>
    </row>
    <row r="35" spans="1:27" s="9" customFormat="1">
      <c r="B35" s="30" t="s">
        <v>54</v>
      </c>
      <c r="C35" s="15"/>
      <c r="D35" s="43"/>
      <c r="E35" s="43"/>
      <c r="F35" s="43"/>
      <c r="G35" s="43"/>
      <c r="H35" s="43"/>
      <c r="I35" s="43"/>
      <c r="J35" s="43"/>
      <c r="K35" s="43"/>
      <c r="L35" s="43"/>
      <c r="M35" s="43"/>
      <c r="N35" s="43"/>
      <c r="O35" s="39"/>
      <c r="P35" s="72"/>
      <c r="Q35" s="44" t="s">
        <v>55</v>
      </c>
      <c r="S35" s="37">
        <v>8166316.889833333</v>
      </c>
      <c r="T35" s="37">
        <v>8913821.6900000013</v>
      </c>
      <c r="U35" s="37">
        <v>8544929.4800000004</v>
      </c>
      <c r="V35" s="39"/>
      <c r="W35" s="5"/>
      <c r="X35" s="51"/>
      <c r="Y35" s="51"/>
    </row>
    <row r="36" spans="1:27" s="9" customFormat="1" ht="25.5">
      <c r="B36" s="30" t="s">
        <v>56</v>
      </c>
      <c r="C36" s="15"/>
      <c r="D36" s="43"/>
      <c r="E36" s="43"/>
      <c r="F36" s="43"/>
      <c r="G36" s="43"/>
      <c r="H36" s="43"/>
      <c r="I36" s="43"/>
      <c r="J36" s="43"/>
      <c r="K36" s="43"/>
      <c r="L36" s="43"/>
      <c r="M36" s="43"/>
      <c r="N36" s="43"/>
      <c r="O36" s="39"/>
      <c r="P36" s="74"/>
      <c r="Q36" s="44" t="s">
        <v>57</v>
      </c>
      <c r="S36" s="37">
        <v>749139.46000000008</v>
      </c>
      <c r="T36" s="37">
        <v>1181735.08</v>
      </c>
      <c r="U36" s="37">
        <v>1178316.8</v>
      </c>
      <c r="V36" s="39"/>
      <c r="W36" s="46"/>
      <c r="X36" s="51"/>
      <c r="Y36" s="51"/>
      <c r="AA36" s="3"/>
    </row>
    <row r="37" spans="1:27" s="9" customFormat="1" ht="39" thickBot="1">
      <c r="B37" s="34" t="s">
        <v>58</v>
      </c>
      <c r="C37" s="15"/>
      <c r="D37" s="43"/>
      <c r="E37" s="43"/>
      <c r="F37" s="43"/>
      <c r="G37" s="43"/>
      <c r="H37" s="37">
        <v>240016.56254999992</v>
      </c>
      <c r="I37" s="43"/>
      <c r="J37" s="43"/>
      <c r="K37" s="43"/>
      <c r="L37" s="43"/>
      <c r="M37" s="43"/>
      <c r="N37" s="37">
        <v>81514.34</v>
      </c>
      <c r="O37" s="39"/>
      <c r="P37" s="74"/>
      <c r="S37" s="67">
        <f>SUM(S35:S36)</f>
        <v>8915456.3498333339</v>
      </c>
      <c r="T37" s="75"/>
      <c r="U37" s="67">
        <f>SUM(U35:U36)</f>
        <v>9723246.2800000012</v>
      </c>
      <c r="V37" s="39"/>
      <c r="W37" s="46"/>
      <c r="X37" s="51"/>
      <c r="Y37" s="51"/>
    </row>
    <row r="38" spans="1:27" s="9" customFormat="1" ht="14.25" thickTop="1" thickBot="1">
      <c r="B38" s="30"/>
      <c r="C38" s="15"/>
      <c r="D38" s="43"/>
      <c r="E38" s="43"/>
      <c r="F38" s="43"/>
      <c r="G38" s="43"/>
      <c r="H38" s="42">
        <f>+H37</f>
        <v>240016.56254999992</v>
      </c>
      <c r="I38" s="43"/>
      <c r="J38" s="43"/>
      <c r="K38" s="43"/>
      <c r="L38" s="43"/>
      <c r="M38" s="43"/>
      <c r="N38" s="42">
        <f>+N37</f>
        <v>81514.34</v>
      </c>
      <c r="O38" s="39"/>
      <c r="P38" s="74"/>
      <c r="V38" s="39"/>
      <c r="W38" s="46"/>
      <c r="X38" s="51"/>
      <c r="Y38" s="51"/>
    </row>
    <row r="39" spans="1:27" s="9" customFormat="1" ht="13.5" thickTop="1">
      <c r="B39" s="30"/>
      <c r="O39" s="39"/>
      <c r="P39" s="74"/>
      <c r="Q39" s="33" t="s">
        <v>59</v>
      </c>
      <c r="V39" s="39"/>
      <c r="W39" s="76"/>
      <c r="X39" s="51"/>
      <c r="Y39" s="51"/>
    </row>
    <row r="40" spans="1:27" s="9" customFormat="1">
      <c r="B40" s="30" t="s">
        <v>60</v>
      </c>
      <c r="C40" s="15"/>
      <c r="D40" s="37"/>
      <c r="E40" s="37"/>
      <c r="F40" s="37"/>
      <c r="G40" s="37"/>
      <c r="H40" s="37"/>
      <c r="I40" s="37"/>
      <c r="J40" s="37"/>
      <c r="K40" s="37"/>
      <c r="L40" s="37"/>
      <c r="M40" s="37"/>
      <c r="N40" s="37"/>
      <c r="P40" s="74"/>
      <c r="Q40" s="44" t="s">
        <v>61</v>
      </c>
      <c r="R40" s="35"/>
      <c r="S40" s="37">
        <f>440400.38+548187.34</f>
        <v>988587.72</v>
      </c>
      <c r="T40" s="37"/>
      <c r="U40" s="37">
        <v>1082094.75</v>
      </c>
      <c r="V40" s="39"/>
      <c r="W40" s="46"/>
      <c r="X40" s="51"/>
      <c r="Y40" s="51"/>
    </row>
    <row r="41" spans="1:27" s="9" customFormat="1">
      <c r="B41" s="34" t="s">
        <v>62</v>
      </c>
      <c r="C41" s="35"/>
      <c r="D41" s="37"/>
      <c r="E41" s="37"/>
      <c r="F41" s="37">
        <f>8419872.9-H43+152.92</f>
        <v>7525772.9900000002</v>
      </c>
      <c r="G41" s="37"/>
      <c r="H41" s="37"/>
      <c r="I41" s="37"/>
      <c r="J41" s="37"/>
      <c r="K41" s="37"/>
      <c r="L41" s="37">
        <f>8442577.55-N43</f>
        <v>7280561.3100000005</v>
      </c>
      <c r="M41" s="37"/>
      <c r="N41" s="37"/>
      <c r="O41" s="39"/>
      <c r="P41" s="74"/>
      <c r="Q41" s="44" t="s">
        <v>63</v>
      </c>
      <c r="R41" s="35"/>
      <c r="S41" s="37">
        <v>234631.87</v>
      </c>
      <c r="T41" s="37"/>
      <c r="U41" s="37">
        <v>99457.39</v>
      </c>
      <c r="V41" s="39"/>
      <c r="W41" s="46"/>
      <c r="X41" s="51"/>
      <c r="Y41" s="51"/>
    </row>
    <row r="42" spans="1:27" s="9" customFormat="1">
      <c r="A42" s="37"/>
      <c r="B42" s="34" t="s">
        <v>64</v>
      </c>
      <c r="C42" s="35"/>
      <c r="D42" s="37"/>
      <c r="E42" s="37"/>
      <c r="F42" s="36">
        <v>821968.58799999999</v>
      </c>
      <c r="G42" s="37"/>
      <c r="H42" s="37">
        <f>+F41-F42</f>
        <v>6703804.4020000007</v>
      </c>
      <c r="I42" s="37"/>
      <c r="J42" s="37"/>
      <c r="K42" s="37"/>
      <c r="L42" s="36">
        <v>712639.96</v>
      </c>
      <c r="M42" s="37"/>
      <c r="N42" s="37">
        <f>+L41-L42</f>
        <v>6567921.3500000006</v>
      </c>
      <c r="O42" s="39"/>
      <c r="P42" s="74"/>
      <c r="Q42" s="9" t="s">
        <v>65</v>
      </c>
      <c r="S42" s="37">
        <v>104259.22999999997</v>
      </c>
      <c r="T42" s="37"/>
      <c r="U42" s="37">
        <v>126093.62000000002</v>
      </c>
      <c r="V42" s="39"/>
      <c r="W42" s="46"/>
      <c r="X42" s="51"/>
      <c r="Y42" s="51"/>
      <c r="Z42" s="3"/>
    </row>
    <row r="43" spans="1:27" s="9" customFormat="1" ht="25.5">
      <c r="A43" s="37"/>
      <c r="B43" s="34" t="s">
        <v>66</v>
      </c>
      <c r="C43" s="35"/>
      <c r="D43" s="37"/>
      <c r="E43" s="37"/>
      <c r="F43" s="37"/>
      <c r="G43" s="37"/>
      <c r="H43" s="37">
        <v>894252.82999999973</v>
      </c>
      <c r="I43" s="37"/>
      <c r="J43" s="37"/>
      <c r="K43" s="37"/>
      <c r="L43" s="37"/>
      <c r="M43" s="37"/>
      <c r="N43" s="37">
        <v>1162016.24</v>
      </c>
      <c r="O43" s="39"/>
      <c r="P43" s="74"/>
      <c r="Q43" s="77" t="s">
        <v>67</v>
      </c>
      <c r="R43" s="15"/>
      <c r="S43" s="37">
        <v>378612.58999999997</v>
      </c>
      <c r="T43" s="37">
        <v>362187.19</v>
      </c>
      <c r="U43" s="37">
        <v>368213</v>
      </c>
      <c r="V43" s="39"/>
      <c r="W43" s="78"/>
      <c r="X43" s="51"/>
      <c r="Y43" s="51"/>
    </row>
    <row r="44" spans="1:27" s="9" customFormat="1" ht="15">
      <c r="A44" s="37"/>
      <c r="B44" s="55" t="s">
        <v>68</v>
      </c>
      <c r="C44" s="35"/>
      <c r="D44" s="37"/>
      <c r="E44" s="37"/>
      <c r="F44" s="37"/>
      <c r="G44" s="37"/>
      <c r="H44" s="37">
        <v>749139.46000000008</v>
      </c>
      <c r="I44" s="37"/>
      <c r="J44" s="37"/>
      <c r="K44" s="37"/>
      <c r="L44" s="37"/>
      <c r="M44" s="37"/>
      <c r="N44" s="37">
        <v>1178316.8</v>
      </c>
      <c r="O44" s="39"/>
      <c r="P44" s="74"/>
      <c r="Q44" s="44" t="s">
        <v>69</v>
      </c>
      <c r="R44" s="44"/>
      <c r="S44" s="37">
        <v>1937706.85</v>
      </c>
      <c r="T44" s="37"/>
      <c r="U44" s="37">
        <v>911876.26</v>
      </c>
      <c r="V44" s="39"/>
      <c r="W44" s="5"/>
      <c r="X44" s="5"/>
      <c r="Y44" s="5"/>
    </row>
    <row r="45" spans="1:27" s="9" customFormat="1" ht="30.75" thickBot="1">
      <c r="A45" s="37"/>
      <c r="B45" s="55" t="s">
        <v>70</v>
      </c>
      <c r="C45" s="35"/>
      <c r="D45" s="37"/>
      <c r="E45" s="37"/>
      <c r="F45" s="37"/>
      <c r="G45" s="37"/>
      <c r="H45" s="37">
        <v>3193822.1300000004</v>
      </c>
      <c r="I45" s="37"/>
      <c r="J45" s="37"/>
      <c r="K45" s="37"/>
      <c r="L45" s="37"/>
      <c r="M45" s="37"/>
      <c r="N45" s="37">
        <v>1762384.0599999998</v>
      </c>
      <c r="O45" s="39"/>
      <c r="P45" s="74"/>
      <c r="Q45" s="44"/>
      <c r="R45" s="35"/>
      <c r="S45" s="42">
        <f>+S40+S41+S42+S43+S44</f>
        <v>3643798.26</v>
      </c>
      <c r="T45" s="43"/>
      <c r="U45" s="42">
        <f>+U40+U41+U42+U43+U44</f>
        <v>2587735.02</v>
      </c>
      <c r="V45" s="39"/>
      <c r="W45" s="5"/>
      <c r="X45" s="5"/>
      <c r="Y45" s="5"/>
    </row>
    <row r="46" spans="1:27" s="9" customFormat="1" ht="14.25" thickTop="1" thickBot="1">
      <c r="A46" s="37"/>
      <c r="B46" s="34" t="s">
        <v>71</v>
      </c>
      <c r="C46" s="35"/>
      <c r="D46" s="37"/>
      <c r="E46" s="37"/>
      <c r="F46" s="37"/>
      <c r="G46" s="37"/>
      <c r="H46" s="37">
        <v>963360.85</v>
      </c>
      <c r="I46" s="37"/>
      <c r="J46" s="37"/>
      <c r="K46" s="37"/>
      <c r="L46" s="37"/>
      <c r="M46" s="37"/>
      <c r="N46" s="37">
        <v>963360.85</v>
      </c>
      <c r="O46" s="39"/>
      <c r="P46" s="74"/>
      <c r="Q46" s="44" t="s">
        <v>72</v>
      </c>
      <c r="R46" s="35"/>
      <c r="S46" s="42">
        <f>+S37+S45</f>
        <v>12559254.609833334</v>
      </c>
      <c r="T46" s="43"/>
      <c r="U46" s="42">
        <f>+U45+U37</f>
        <v>12310981.300000001</v>
      </c>
      <c r="V46" s="39"/>
      <c r="W46" s="5"/>
      <c r="X46" s="5"/>
      <c r="Y46" s="5"/>
    </row>
    <row r="47" spans="1:27" s="9" customFormat="1" ht="13.5" thickTop="1">
      <c r="A47" s="37"/>
      <c r="B47" s="34" t="s">
        <v>73</v>
      </c>
      <c r="C47" s="35"/>
      <c r="D47" s="37"/>
      <c r="E47" s="37"/>
      <c r="F47" s="37">
        <v>3735545.9000000004</v>
      </c>
      <c r="G47" s="37"/>
      <c r="H47" s="37"/>
      <c r="I47" s="37"/>
      <c r="J47" s="37"/>
      <c r="K47" s="37"/>
      <c r="L47" s="37">
        <v>3738069.2600000007</v>
      </c>
      <c r="M47" s="37"/>
      <c r="N47" s="37"/>
      <c r="O47" s="39"/>
      <c r="P47" s="74"/>
      <c r="V47" s="39"/>
      <c r="W47" s="5"/>
      <c r="X47" s="5"/>
      <c r="Y47" s="5"/>
    </row>
    <row r="48" spans="1:27" s="9" customFormat="1">
      <c r="A48" s="37"/>
      <c r="B48" s="34" t="s">
        <v>64</v>
      </c>
      <c r="C48" s="35"/>
      <c r="D48" s="37"/>
      <c r="E48" s="37"/>
      <c r="F48" s="36">
        <v>2231780.4099999997</v>
      </c>
      <c r="G48" s="37"/>
      <c r="H48" s="37">
        <f>+F47-F48</f>
        <v>1503765.4900000007</v>
      </c>
      <c r="I48" s="37"/>
      <c r="J48" s="37"/>
      <c r="K48" s="37"/>
      <c r="L48" s="36">
        <v>2231932.1999999997</v>
      </c>
      <c r="M48" s="37"/>
      <c r="N48" s="37">
        <f>+L47-L48</f>
        <v>1506137.060000001</v>
      </c>
      <c r="O48" s="39"/>
      <c r="P48" s="74"/>
      <c r="V48" s="39"/>
      <c r="W48" s="5"/>
      <c r="X48" s="5"/>
      <c r="Y48" s="5"/>
    </row>
    <row r="49" spans="2:27" s="9" customFormat="1" ht="13.5" thickBot="1">
      <c r="B49" s="34"/>
      <c r="C49" s="35"/>
      <c r="D49" s="37"/>
      <c r="E49" s="37"/>
      <c r="F49" s="37"/>
      <c r="G49" s="37"/>
      <c r="H49" s="42">
        <f>SUM(H42:H48)</f>
        <v>14008145.162</v>
      </c>
      <c r="I49" s="43"/>
      <c r="J49" s="37"/>
      <c r="K49" s="37"/>
      <c r="L49" s="37"/>
      <c r="M49" s="37"/>
      <c r="N49" s="42">
        <f>SUM(N42:N48)</f>
        <v>13140136.360000001</v>
      </c>
      <c r="O49" s="39"/>
      <c r="P49" s="74"/>
      <c r="V49" s="39"/>
      <c r="W49" s="5"/>
      <c r="X49" s="5"/>
      <c r="Y49" s="5"/>
    </row>
    <row r="50" spans="2:27" s="9" customFormat="1" ht="13.5" thickTop="1">
      <c r="B50" s="34"/>
      <c r="O50" s="39"/>
      <c r="P50" s="74"/>
      <c r="V50" s="39"/>
      <c r="W50" s="5"/>
      <c r="X50" s="5"/>
      <c r="Y50" s="5"/>
    </row>
    <row r="51" spans="2:27" s="9" customFormat="1">
      <c r="B51" s="30" t="s">
        <v>74</v>
      </c>
      <c r="C51" s="15"/>
      <c r="D51" s="37"/>
      <c r="E51" s="37"/>
      <c r="F51" s="37"/>
      <c r="G51" s="37"/>
      <c r="H51" s="37"/>
      <c r="I51" s="37"/>
      <c r="J51" s="37"/>
      <c r="K51" s="37"/>
      <c r="L51" s="37"/>
      <c r="M51" s="37"/>
      <c r="N51" s="37"/>
      <c r="O51" s="39"/>
      <c r="P51" s="74"/>
      <c r="V51" s="31"/>
      <c r="W51" s="5"/>
      <c r="X51" s="5"/>
      <c r="Y51" s="5"/>
    </row>
    <row r="52" spans="2:27" s="9" customFormat="1">
      <c r="B52" s="50" t="s">
        <v>75</v>
      </c>
      <c r="H52" s="79">
        <v>5204.63</v>
      </c>
      <c r="L52" s="5"/>
      <c r="N52" s="79">
        <v>837.66</v>
      </c>
      <c r="O52" s="39"/>
      <c r="P52" s="74"/>
      <c r="S52" s="37"/>
      <c r="V52" s="31"/>
      <c r="W52" s="5"/>
      <c r="X52" s="5"/>
      <c r="Y52" s="5"/>
    </row>
    <row r="53" spans="2:27" s="9" customFormat="1">
      <c r="B53" s="34" t="s">
        <v>76</v>
      </c>
      <c r="C53" s="35"/>
      <c r="D53" s="37"/>
      <c r="E53" s="37"/>
      <c r="F53" s="37"/>
      <c r="G53" s="37"/>
      <c r="H53" s="79">
        <f>10324089.32-H52</f>
        <v>10318884.689999999</v>
      </c>
      <c r="I53" s="37"/>
      <c r="J53" s="37"/>
      <c r="K53" s="37"/>
      <c r="L53" s="37"/>
      <c r="M53" s="37"/>
      <c r="N53" s="79">
        <f>8510381.87-N45</f>
        <v>6747997.8099999996</v>
      </c>
      <c r="O53" s="39"/>
      <c r="P53" s="74"/>
      <c r="V53" s="31"/>
      <c r="W53" s="5"/>
      <c r="X53" s="5"/>
      <c r="Y53" s="5"/>
    </row>
    <row r="54" spans="2:27" s="9" customFormat="1" ht="13.5" thickBot="1">
      <c r="B54" s="34"/>
      <c r="C54" s="35"/>
      <c r="D54" s="37"/>
      <c r="E54" s="37"/>
      <c r="F54" s="37"/>
      <c r="G54" s="37"/>
      <c r="H54" s="42">
        <f>+H52+H53</f>
        <v>10324089.32</v>
      </c>
      <c r="I54" s="43"/>
      <c r="J54" s="37"/>
      <c r="K54" s="37"/>
      <c r="L54" s="37"/>
      <c r="M54" s="37"/>
      <c r="N54" s="42">
        <f>+N52+N53</f>
        <v>6748835.4699999997</v>
      </c>
      <c r="O54" s="39"/>
      <c r="P54" s="74"/>
      <c r="V54" s="31"/>
      <c r="W54" s="5"/>
      <c r="X54" s="5"/>
      <c r="Y54" s="5"/>
    </row>
    <row r="55" spans="2:27" s="9" customFormat="1" ht="27" thickTop="1" thickBot="1">
      <c r="B55" s="30" t="s">
        <v>77</v>
      </c>
      <c r="C55" s="35"/>
      <c r="D55" s="43"/>
      <c r="E55" s="43"/>
      <c r="F55" s="43"/>
      <c r="G55" s="43"/>
      <c r="H55" s="80">
        <f>H38+H49+H54</f>
        <v>24572251.044550002</v>
      </c>
      <c r="I55" s="43"/>
      <c r="J55" s="43"/>
      <c r="K55" s="43"/>
      <c r="L55" s="43"/>
      <c r="M55" s="43"/>
      <c r="N55" s="80">
        <f>N38+N49+N54</f>
        <v>19970486.170000002</v>
      </c>
      <c r="O55" s="39"/>
      <c r="P55" s="74"/>
      <c r="V55" s="31"/>
      <c r="W55" s="37"/>
      <c r="X55" s="5"/>
      <c r="Y55" s="5"/>
    </row>
    <row r="56" spans="2:27" s="9" customFormat="1" ht="13.5" thickTop="1">
      <c r="B56" s="81"/>
      <c r="C56" s="26"/>
      <c r="D56" s="82"/>
      <c r="E56" s="82"/>
      <c r="F56" s="82"/>
      <c r="G56" s="82"/>
      <c r="H56" s="82"/>
      <c r="I56" s="82"/>
      <c r="J56" s="82"/>
      <c r="K56" s="82"/>
      <c r="L56" s="82"/>
      <c r="M56" s="82"/>
      <c r="N56" s="82"/>
      <c r="O56" s="39"/>
      <c r="P56" s="74"/>
      <c r="V56" s="31"/>
      <c r="W56" s="37"/>
      <c r="X56" s="5"/>
      <c r="Y56" s="5"/>
    </row>
    <row r="57" spans="2:27" s="9" customFormat="1">
      <c r="B57" s="30" t="s">
        <v>78</v>
      </c>
      <c r="C57" s="15"/>
      <c r="D57" s="43"/>
      <c r="E57" s="43"/>
      <c r="F57" s="43"/>
      <c r="G57" s="43"/>
      <c r="H57" s="43"/>
      <c r="I57" s="43"/>
      <c r="J57" s="43"/>
      <c r="K57" s="43"/>
      <c r="L57" s="43"/>
      <c r="M57" s="43"/>
      <c r="N57" s="43"/>
      <c r="O57" s="31"/>
      <c r="P57" s="74"/>
      <c r="Q57" s="83" t="s">
        <v>79</v>
      </c>
      <c r="R57" s="84"/>
      <c r="S57" s="37"/>
      <c r="T57" s="37"/>
      <c r="U57" s="37"/>
      <c r="V57" s="31"/>
      <c r="W57" s="37"/>
      <c r="X57" s="5"/>
      <c r="Y57" s="5"/>
    </row>
    <row r="58" spans="2:27" s="9" customFormat="1">
      <c r="B58" s="34" t="s">
        <v>80</v>
      </c>
      <c r="C58" s="15"/>
      <c r="D58" s="43"/>
      <c r="E58" s="43"/>
      <c r="F58" s="43"/>
      <c r="G58" s="43"/>
      <c r="H58" s="37">
        <v>86213.72</v>
      </c>
      <c r="I58" s="43"/>
      <c r="J58" s="43"/>
      <c r="K58" s="43"/>
      <c r="L58" s="43"/>
      <c r="M58" s="43"/>
      <c r="N58" s="37">
        <v>237766.21000000002</v>
      </c>
      <c r="O58" s="31"/>
      <c r="P58" s="74"/>
      <c r="Q58" s="85" t="s">
        <v>81</v>
      </c>
      <c r="R58" s="84"/>
      <c r="S58" s="37">
        <v>467519.58999999991</v>
      </c>
      <c r="T58" s="37"/>
      <c r="U58" s="37">
        <v>623701.42999999982</v>
      </c>
      <c r="V58" s="31"/>
      <c r="W58" s="46"/>
      <c r="X58" s="5"/>
      <c r="Y58" s="5"/>
    </row>
    <row r="59" spans="2:27" s="9" customFormat="1">
      <c r="B59" s="34" t="s">
        <v>82</v>
      </c>
      <c r="C59" s="35"/>
      <c r="D59" s="43"/>
      <c r="E59" s="43"/>
      <c r="F59" s="43"/>
      <c r="G59" s="43"/>
      <c r="H59" s="37">
        <v>978492.08</v>
      </c>
      <c r="I59" s="37"/>
      <c r="J59" s="43"/>
      <c r="K59" s="43"/>
      <c r="L59" s="43"/>
      <c r="M59" s="43"/>
      <c r="N59" s="37">
        <v>945624.80000000133</v>
      </c>
      <c r="O59" s="31"/>
      <c r="P59" s="74"/>
      <c r="Q59" s="85" t="s">
        <v>83</v>
      </c>
      <c r="R59" s="86"/>
      <c r="S59" s="37">
        <v>715374.76165745861</v>
      </c>
      <c r="T59" s="87"/>
      <c r="U59" s="37">
        <v>292491.39999999997</v>
      </c>
      <c r="V59" s="31"/>
      <c r="W59" s="46"/>
      <c r="X59" s="43"/>
      <c r="Y59" s="37"/>
      <c r="AA59" s="3"/>
    </row>
    <row r="60" spans="2:27" s="9" customFormat="1">
      <c r="B60" s="34" t="s">
        <v>84</v>
      </c>
      <c r="C60" s="35"/>
      <c r="D60" s="43"/>
      <c r="E60" s="43"/>
      <c r="F60" s="43"/>
      <c r="G60" s="43"/>
      <c r="H60" s="37">
        <v>209326.62</v>
      </c>
      <c r="N60" s="37">
        <v>0</v>
      </c>
      <c r="O60" s="31"/>
      <c r="P60" s="32"/>
      <c r="Q60" s="85" t="s">
        <v>85</v>
      </c>
      <c r="R60" s="86"/>
      <c r="S60" s="37">
        <v>0</v>
      </c>
      <c r="T60" s="87"/>
      <c r="U60" s="37">
        <f>2901765.85-U58-U59-U61-U62</f>
        <v>330023.54000000044</v>
      </c>
      <c r="V60" s="31"/>
      <c r="W60" s="46"/>
      <c r="X60" s="43"/>
      <c r="Y60" s="37"/>
      <c r="AA60" s="3"/>
    </row>
    <row r="61" spans="2:27" s="9" customFormat="1" ht="30">
      <c r="B61" s="55" t="s">
        <v>86</v>
      </c>
      <c r="C61" s="35"/>
      <c r="D61" s="43"/>
      <c r="E61" s="43"/>
      <c r="F61" s="43"/>
      <c r="G61" s="43"/>
      <c r="H61" s="37">
        <v>7635330.2599999942</v>
      </c>
      <c r="N61" s="37">
        <v>0</v>
      </c>
      <c r="O61" s="31"/>
      <c r="P61" s="32"/>
      <c r="Q61" s="85" t="s">
        <v>87</v>
      </c>
      <c r="R61" s="86"/>
      <c r="S61" s="37">
        <v>894252.83</v>
      </c>
      <c r="T61" s="87"/>
      <c r="U61" s="37">
        <v>1162016.24</v>
      </c>
      <c r="V61" s="31"/>
      <c r="W61" s="88">
        <f>+S61-H43</f>
        <v>0</v>
      </c>
      <c r="X61" s="43"/>
      <c r="Y61" s="37"/>
    </row>
    <row r="62" spans="2:27" s="9" customFormat="1" ht="13.5" thickBot="1">
      <c r="B62" s="34"/>
      <c r="C62" s="35"/>
      <c r="D62" s="43"/>
      <c r="E62" s="43"/>
      <c r="F62" s="43"/>
      <c r="G62" s="43"/>
      <c r="H62" s="42">
        <f>SUM(H58:H61)</f>
        <v>8909362.6799999941</v>
      </c>
      <c r="I62" s="43"/>
      <c r="J62" s="43"/>
      <c r="K62" s="43"/>
      <c r="L62" s="43"/>
      <c r="M62" s="43"/>
      <c r="N62" s="42">
        <f>SUM(N58:N61)</f>
        <v>1183391.0100000014</v>
      </c>
      <c r="O62" s="31"/>
      <c r="P62" s="32"/>
      <c r="Q62" s="85" t="s">
        <v>88</v>
      </c>
      <c r="R62" s="86"/>
      <c r="S62" s="37">
        <v>218547.06999999998</v>
      </c>
      <c r="T62" s="87"/>
      <c r="U62" s="37">
        <v>493533.24000000005</v>
      </c>
      <c r="V62" s="31"/>
      <c r="W62" s="37"/>
      <c r="X62" s="43"/>
      <c r="Y62" s="37"/>
    </row>
    <row r="63" spans="2:27" s="9" customFormat="1" ht="30.75" thickTop="1">
      <c r="B63" s="34"/>
      <c r="C63" s="35"/>
      <c r="D63" s="43"/>
      <c r="E63" s="43"/>
      <c r="F63" s="43"/>
      <c r="G63" s="43"/>
      <c r="H63" s="43"/>
      <c r="I63" s="43"/>
      <c r="J63" s="43"/>
      <c r="K63" s="43"/>
      <c r="L63" s="43"/>
      <c r="M63" s="43"/>
      <c r="N63" s="43"/>
      <c r="O63" s="31"/>
      <c r="P63" s="32"/>
      <c r="Q63" s="89" t="s">
        <v>89</v>
      </c>
      <c r="R63" s="86"/>
      <c r="S63" s="37">
        <v>159703.32</v>
      </c>
      <c r="T63" s="87"/>
      <c r="U63" s="37">
        <v>0</v>
      </c>
      <c r="V63" s="31"/>
      <c r="W63" s="37"/>
      <c r="X63" s="43"/>
      <c r="Y63" s="37"/>
    </row>
    <row r="64" spans="2:27" s="9" customFormat="1" ht="15">
      <c r="B64" s="34"/>
      <c r="C64" s="35"/>
      <c r="D64" s="43"/>
      <c r="E64" s="43"/>
      <c r="F64" s="43"/>
      <c r="G64" s="43"/>
      <c r="H64" s="43"/>
      <c r="I64" s="43"/>
      <c r="J64" s="43"/>
      <c r="K64" s="43"/>
      <c r="L64" s="43"/>
      <c r="M64" s="43"/>
      <c r="N64" s="43"/>
      <c r="O64" s="31"/>
      <c r="P64" s="32"/>
      <c r="Q64" s="89" t="s">
        <v>90</v>
      </c>
      <c r="R64" s="86"/>
      <c r="S64" s="37">
        <v>7058731.0099999998</v>
      </c>
      <c r="T64" s="87"/>
      <c r="U64" s="37">
        <v>0</v>
      </c>
      <c r="V64" s="31"/>
      <c r="W64" s="37"/>
      <c r="X64" s="43"/>
      <c r="Y64" s="37"/>
    </row>
    <row r="65" spans="2:27" s="9" customFormat="1" ht="13.5" thickBot="1">
      <c r="B65" s="34"/>
      <c r="C65" s="35"/>
      <c r="D65" s="43"/>
      <c r="E65" s="43"/>
      <c r="F65" s="43"/>
      <c r="G65" s="43"/>
      <c r="H65" s="43"/>
      <c r="I65" s="43"/>
      <c r="J65" s="43"/>
      <c r="K65" s="43"/>
      <c r="L65" s="43"/>
      <c r="M65" s="43"/>
      <c r="N65" s="43"/>
      <c r="O65" s="31"/>
      <c r="P65" s="32"/>
      <c r="Q65" s="85"/>
      <c r="R65" s="86"/>
      <c r="S65" s="67">
        <f>SUM(S58:S64)</f>
        <v>9514128.5816574581</v>
      </c>
      <c r="T65" s="90"/>
      <c r="U65" s="67">
        <f>SUM(U58:U64)</f>
        <v>2901765.8500000006</v>
      </c>
      <c r="V65" s="31"/>
      <c r="X65" s="5"/>
      <c r="Y65" s="37"/>
    </row>
    <row r="66" spans="2:27" s="9" customFormat="1" ht="13.5" thickTop="1">
      <c r="B66" s="34"/>
      <c r="O66" s="31"/>
      <c r="P66" s="32"/>
      <c r="Q66" s="85"/>
      <c r="R66" s="86"/>
      <c r="V66" s="91"/>
      <c r="W66" s="37"/>
      <c r="X66" s="5"/>
      <c r="Y66" s="37"/>
    </row>
    <row r="67" spans="2:27" s="9" customFormat="1">
      <c r="B67" s="34"/>
      <c r="O67" s="92"/>
      <c r="P67" s="32"/>
      <c r="V67" s="91"/>
      <c r="W67" s="37"/>
      <c r="X67" s="5"/>
      <c r="Y67" s="37"/>
    </row>
    <row r="68" spans="2:27" s="9" customFormat="1" ht="13.5" thickBot="1">
      <c r="B68" s="30" t="s">
        <v>91</v>
      </c>
      <c r="C68" s="93"/>
      <c r="D68" s="94"/>
      <c r="E68" s="94"/>
      <c r="F68" s="94"/>
      <c r="G68" s="94"/>
      <c r="H68" s="42">
        <f>+H9+H33+H55+H62</f>
        <v>495052605.61455005</v>
      </c>
      <c r="I68" s="94"/>
      <c r="J68" s="94"/>
      <c r="K68" s="94"/>
      <c r="L68" s="94"/>
      <c r="M68" s="94"/>
      <c r="N68" s="42">
        <f>+N9+N33+N55+N62</f>
        <v>480365723.87999994</v>
      </c>
      <c r="O68" s="95"/>
      <c r="P68" s="32"/>
      <c r="Q68" s="33" t="s">
        <v>92</v>
      </c>
      <c r="R68" s="15"/>
      <c r="S68" s="42">
        <f>+S22+S26+S46+S65+S31</f>
        <v>495052605.61283338</v>
      </c>
      <c r="T68" s="43"/>
      <c r="U68" s="42">
        <f>+U22+U26+U46+U65+U31</f>
        <v>480365723.88300002</v>
      </c>
      <c r="V68" s="91"/>
      <c r="W68" s="5">
        <f>+H68-S68</f>
        <v>1.7166733741760254E-3</v>
      </c>
      <c r="X68" s="5">
        <f>+N68-U68</f>
        <v>-3.0000805854797363E-3</v>
      </c>
      <c r="Y68" s="37"/>
      <c r="Z68" s="3"/>
      <c r="AA68" s="3"/>
    </row>
    <row r="69" spans="2:27" s="9" customFormat="1" ht="13.5" thickTop="1">
      <c r="B69" s="81"/>
      <c r="C69" s="96"/>
      <c r="D69" s="97"/>
      <c r="E69" s="97"/>
      <c r="F69" s="97"/>
      <c r="G69" s="97"/>
      <c r="H69" s="97"/>
      <c r="I69" s="97"/>
      <c r="J69" s="97"/>
      <c r="K69" s="97"/>
      <c r="L69" s="97"/>
      <c r="M69" s="97"/>
      <c r="N69" s="97"/>
      <c r="O69" s="95"/>
      <c r="P69" s="32"/>
      <c r="Q69" s="25"/>
      <c r="R69" s="26"/>
      <c r="S69" s="82"/>
      <c r="T69" s="82"/>
      <c r="U69" s="82"/>
      <c r="V69" s="95"/>
      <c r="W69" s="5"/>
      <c r="X69" s="5"/>
      <c r="Y69" s="37"/>
    </row>
    <row r="70" spans="2:27" s="9" customFormat="1">
      <c r="B70" s="30" t="s">
        <v>93</v>
      </c>
      <c r="C70" s="93"/>
      <c r="D70" s="94"/>
      <c r="E70" s="94"/>
      <c r="F70" s="94"/>
      <c r="G70" s="94"/>
      <c r="H70" s="43"/>
      <c r="I70" s="94"/>
      <c r="J70" s="94"/>
      <c r="K70" s="94"/>
      <c r="L70" s="94"/>
      <c r="M70" s="94"/>
      <c r="N70" s="43"/>
      <c r="O70" s="95"/>
      <c r="P70" s="32"/>
      <c r="Q70" s="33" t="s">
        <v>94</v>
      </c>
      <c r="R70" s="15"/>
      <c r="S70" s="43"/>
      <c r="T70" s="43"/>
      <c r="U70" s="43"/>
      <c r="V70" s="92"/>
      <c r="W70" s="37"/>
      <c r="X70" s="87"/>
      <c r="Y70" s="5"/>
      <c r="Z70" s="3"/>
    </row>
    <row r="71" spans="2:27" s="9" customFormat="1">
      <c r="B71" s="41" t="s">
        <v>95</v>
      </c>
      <c r="C71" s="93"/>
      <c r="D71" s="94"/>
      <c r="E71" s="94"/>
      <c r="F71" s="94"/>
      <c r="G71" s="94"/>
      <c r="H71" s="98">
        <v>68952102.579999998</v>
      </c>
      <c r="I71" s="94"/>
      <c r="J71" s="94"/>
      <c r="K71" s="94"/>
      <c r="L71" s="94"/>
      <c r="M71" s="94"/>
      <c r="N71" s="98">
        <v>67053740.169999994</v>
      </c>
      <c r="O71" s="95"/>
      <c r="P71" s="32"/>
      <c r="Q71" s="77" t="s">
        <v>96</v>
      </c>
      <c r="R71" s="15"/>
      <c r="S71" s="36">
        <f>+H71</f>
        <v>68952102.579999998</v>
      </c>
      <c r="T71" s="37"/>
      <c r="U71" s="36">
        <v>67053740.169999994</v>
      </c>
      <c r="V71" s="92"/>
      <c r="W71" s="37"/>
      <c r="X71" s="87"/>
      <c r="Y71" s="5"/>
    </row>
    <row r="72" spans="2:27" s="9" customFormat="1" ht="13.5" thickBot="1">
      <c r="B72" s="41"/>
      <c r="C72" s="93"/>
      <c r="D72" s="94"/>
      <c r="E72" s="94"/>
      <c r="F72" s="94"/>
      <c r="G72" s="94"/>
      <c r="H72" s="67">
        <f>H71</f>
        <v>68952102.579999998</v>
      </c>
      <c r="I72" s="94"/>
      <c r="J72" s="94"/>
      <c r="K72" s="94"/>
      <c r="L72" s="94"/>
      <c r="M72" s="94"/>
      <c r="N72" s="67">
        <f>+N71</f>
        <v>67053740.169999994</v>
      </c>
      <c r="O72" s="95"/>
      <c r="P72" s="32"/>
      <c r="Q72" s="25"/>
      <c r="R72" s="15"/>
      <c r="S72" s="42">
        <f>S71</f>
        <v>68952102.579999998</v>
      </c>
      <c r="T72" s="43"/>
      <c r="U72" s="42">
        <f>+U71</f>
        <v>67053740.169999994</v>
      </c>
      <c r="V72" s="92"/>
      <c r="W72" s="37"/>
      <c r="X72" s="87"/>
      <c r="Y72" s="5"/>
    </row>
    <row r="73" spans="2:27" s="9" customFormat="1" ht="14.25" thickTop="1" thickBot="1">
      <c r="B73" s="41"/>
      <c r="C73" s="93"/>
      <c r="D73" s="93"/>
      <c r="E73" s="93"/>
      <c r="F73" s="93"/>
      <c r="G73" s="93"/>
      <c r="H73" s="93"/>
      <c r="I73" s="93"/>
      <c r="J73" s="93"/>
      <c r="K73" s="93"/>
      <c r="L73" s="93"/>
      <c r="M73" s="93"/>
      <c r="N73" s="4"/>
      <c r="O73" s="99"/>
      <c r="P73" s="32"/>
      <c r="Q73" s="100"/>
      <c r="R73" s="96"/>
      <c r="S73" s="96"/>
      <c r="T73" s="96"/>
      <c r="U73" s="96"/>
      <c r="V73" s="101"/>
      <c r="W73" s="37"/>
      <c r="X73" s="87"/>
      <c r="Y73" s="5"/>
    </row>
    <row r="74" spans="2:27" s="6" customFormat="1">
      <c r="B74" s="150" t="s">
        <v>97</v>
      </c>
      <c r="C74" s="151"/>
      <c r="D74" s="151"/>
      <c r="E74" s="151"/>
      <c r="F74" s="151"/>
      <c r="G74" s="151"/>
      <c r="H74" s="151"/>
      <c r="I74" s="151"/>
      <c r="J74" s="151"/>
      <c r="K74" s="151"/>
      <c r="L74" s="151"/>
      <c r="M74" s="151"/>
      <c r="N74" s="151"/>
      <c r="O74" s="102"/>
      <c r="P74" s="103"/>
      <c r="Q74" s="151" t="s">
        <v>98</v>
      </c>
      <c r="R74" s="151"/>
      <c r="S74" s="151"/>
      <c r="T74" s="151"/>
      <c r="U74" s="151"/>
      <c r="V74" s="104"/>
      <c r="W74" s="105"/>
      <c r="X74" s="106"/>
      <c r="Y74" s="5"/>
    </row>
    <row r="75" spans="2:27" s="6" customFormat="1" ht="13.5" thickBot="1">
      <c r="B75" s="153" t="s">
        <v>99</v>
      </c>
      <c r="C75" s="152"/>
      <c r="D75" s="152"/>
      <c r="E75" s="152"/>
      <c r="F75" s="152"/>
      <c r="G75" s="152"/>
      <c r="H75" s="152"/>
      <c r="I75" s="152"/>
      <c r="J75" s="152"/>
      <c r="K75" s="152"/>
      <c r="L75" s="152"/>
      <c r="M75" s="152"/>
      <c r="N75" s="152"/>
      <c r="O75" s="107"/>
      <c r="P75" s="108"/>
      <c r="Q75" s="152"/>
      <c r="R75" s="152"/>
      <c r="S75" s="152"/>
      <c r="T75" s="152"/>
      <c r="U75" s="152"/>
      <c r="V75" s="109"/>
      <c r="W75" s="105"/>
      <c r="X75" s="106"/>
      <c r="Y75" s="5"/>
    </row>
    <row r="76" spans="2:27" s="9" customFormat="1">
      <c r="B76" s="10"/>
      <c r="C76" s="110"/>
      <c r="D76" s="110"/>
      <c r="E76" s="110"/>
      <c r="F76" s="110"/>
      <c r="G76" s="110"/>
      <c r="H76" s="110"/>
      <c r="I76" s="110"/>
      <c r="J76" s="110"/>
      <c r="K76" s="110"/>
      <c r="L76" s="110"/>
      <c r="M76" s="110"/>
      <c r="N76" s="110"/>
      <c r="O76" s="111"/>
      <c r="P76" s="112"/>
      <c r="Q76" s="113"/>
      <c r="R76" s="114"/>
      <c r="S76" s="114"/>
      <c r="T76" s="114"/>
      <c r="U76" s="114"/>
      <c r="V76" s="115"/>
      <c r="W76" s="37"/>
      <c r="X76" s="87"/>
      <c r="Y76" s="5"/>
    </row>
    <row r="77" spans="2:27" s="9" customFormat="1">
      <c r="B77" s="81"/>
      <c r="C77" s="26"/>
      <c r="D77" s="149" t="s">
        <v>4</v>
      </c>
      <c r="E77" s="149"/>
      <c r="F77" s="149"/>
      <c r="G77" s="149"/>
      <c r="H77" s="149"/>
      <c r="I77" s="28"/>
      <c r="J77" s="149" t="s">
        <v>5</v>
      </c>
      <c r="K77" s="149"/>
      <c r="L77" s="149"/>
      <c r="M77" s="149"/>
      <c r="N77" s="149"/>
      <c r="O77" s="39"/>
      <c r="P77" s="74"/>
      <c r="Q77" s="25"/>
      <c r="R77" s="26"/>
      <c r="S77" s="17" t="s">
        <v>100</v>
      </c>
      <c r="T77" s="17"/>
      <c r="U77" s="17" t="s">
        <v>8</v>
      </c>
      <c r="V77" s="95"/>
      <c r="W77" s="37"/>
      <c r="X77" s="87"/>
      <c r="Y77" s="5"/>
    </row>
    <row r="78" spans="2:27" s="9" customFormat="1">
      <c r="B78" s="30" t="s">
        <v>101</v>
      </c>
      <c r="C78" s="15"/>
      <c r="D78" s="37"/>
      <c r="E78" s="45"/>
      <c r="F78" s="37"/>
      <c r="G78" s="45"/>
      <c r="H78" s="37"/>
      <c r="I78" s="37"/>
      <c r="J78" s="37"/>
      <c r="K78" s="45"/>
      <c r="L78" s="37"/>
      <c r="M78" s="45"/>
      <c r="N78" s="37"/>
      <c r="O78" s="39"/>
      <c r="P78" s="74"/>
      <c r="Q78" s="44"/>
      <c r="R78" s="35"/>
      <c r="S78" s="27" t="s">
        <v>12</v>
      </c>
      <c r="T78" s="28"/>
      <c r="U78" s="29" t="s">
        <v>13</v>
      </c>
      <c r="V78" s="95"/>
      <c r="W78" s="37"/>
      <c r="X78" s="87"/>
      <c r="Y78" s="5"/>
    </row>
    <row r="79" spans="2:27" s="9" customFormat="1" ht="15">
      <c r="B79" s="34" t="s">
        <v>102</v>
      </c>
      <c r="C79" s="35"/>
      <c r="D79" s="37"/>
      <c r="E79" s="116"/>
      <c r="F79" s="37"/>
      <c r="G79" s="116"/>
      <c r="H79" s="37">
        <v>8260130.9234858789</v>
      </c>
      <c r="I79" s="116"/>
      <c r="J79" s="37"/>
      <c r="K79" s="116"/>
      <c r="L79" s="37"/>
      <c r="M79" s="116"/>
      <c r="N79" s="37">
        <v>8237587.6099999994</v>
      </c>
      <c r="O79" s="116"/>
      <c r="P79" s="74"/>
      <c r="Q79" s="117" t="s">
        <v>103</v>
      </c>
      <c r="R79" s="35"/>
      <c r="S79" s="37">
        <f>+H116</f>
        <v>799572.05834254017</v>
      </c>
      <c r="T79" s="37"/>
      <c r="U79" s="37">
        <f>+N111</f>
        <v>545481.16000000201</v>
      </c>
      <c r="V79" s="95"/>
      <c r="W79" s="37"/>
      <c r="X79" s="87"/>
      <c r="Y79" s="5"/>
    </row>
    <row r="80" spans="2:27" s="9" customFormat="1" ht="25.5">
      <c r="B80" s="34" t="s">
        <v>104</v>
      </c>
      <c r="C80" s="35"/>
      <c r="D80" s="37"/>
      <c r="E80" s="116"/>
      <c r="F80" s="37"/>
      <c r="G80" s="116"/>
      <c r="H80" s="37">
        <v>1665340.5565141216</v>
      </c>
      <c r="I80" s="116"/>
      <c r="J80" s="37"/>
      <c r="K80" s="116"/>
      <c r="L80" s="37"/>
      <c r="M80" s="116"/>
      <c r="N80" s="37">
        <v>1525644.8499999996</v>
      </c>
      <c r="O80" s="116"/>
      <c r="P80" s="74"/>
      <c r="Q80" s="44" t="s">
        <v>105</v>
      </c>
      <c r="R80" s="35"/>
      <c r="S80" s="37">
        <f>+U81</f>
        <v>1480870.7630000052</v>
      </c>
      <c r="T80" s="37"/>
      <c r="U80" s="118">
        <v>935389.60300000315</v>
      </c>
      <c r="V80" s="95"/>
      <c r="W80" s="37"/>
      <c r="X80" s="87"/>
      <c r="Y80" s="5"/>
    </row>
    <row r="81" spans="2:34" s="9" customFormat="1" ht="26.25" thickBot="1">
      <c r="B81" s="34" t="s">
        <v>106</v>
      </c>
      <c r="C81" s="35"/>
      <c r="D81" s="37"/>
      <c r="E81" s="116"/>
      <c r="F81" s="37"/>
      <c r="G81" s="116"/>
      <c r="H81" s="36">
        <v>12106262.77</v>
      </c>
      <c r="I81" s="116"/>
      <c r="J81" s="37"/>
      <c r="K81" s="116"/>
      <c r="L81" s="37"/>
      <c r="M81" s="116"/>
      <c r="N81" s="36">
        <v>10416658.51</v>
      </c>
      <c r="O81" s="116"/>
      <c r="P81" s="74"/>
      <c r="Q81" s="33" t="s">
        <v>107</v>
      </c>
      <c r="R81" s="15"/>
      <c r="S81" s="42">
        <f>SUM(S79:S80)</f>
        <v>2280442.8213425456</v>
      </c>
      <c r="T81" s="37"/>
      <c r="U81" s="42">
        <f>SUM(U79:U80)</f>
        <v>1480870.7630000052</v>
      </c>
      <c r="V81" s="39"/>
      <c r="W81" s="37"/>
      <c r="X81" s="87"/>
      <c r="Y81" s="5"/>
    </row>
    <row r="82" spans="2:34" s="9" customFormat="1" ht="13.5" thickTop="1">
      <c r="B82" s="34"/>
      <c r="C82" s="35"/>
      <c r="D82" s="37"/>
      <c r="E82" s="116"/>
      <c r="F82" s="37"/>
      <c r="G82" s="116"/>
      <c r="H82" s="37">
        <f>SUM(H79:H81)</f>
        <v>22031734.25</v>
      </c>
      <c r="I82" s="116"/>
      <c r="J82" s="37"/>
      <c r="K82" s="116"/>
      <c r="L82" s="37"/>
      <c r="M82" s="116"/>
      <c r="N82" s="37">
        <f>SUM(N79:N81)</f>
        <v>20179890.969999999</v>
      </c>
      <c r="O82" s="116"/>
      <c r="P82" s="74"/>
      <c r="Q82" s="25"/>
      <c r="R82" s="26"/>
      <c r="S82" s="26"/>
      <c r="T82" s="26"/>
      <c r="U82" s="26"/>
      <c r="V82" s="39"/>
      <c r="W82" s="37"/>
      <c r="X82" s="87"/>
      <c r="Y82" s="5"/>
    </row>
    <row r="83" spans="2:34" s="9" customFormat="1" ht="15">
      <c r="B83" s="30" t="s">
        <v>108</v>
      </c>
      <c r="C83" s="35"/>
      <c r="D83" s="37"/>
      <c r="E83" s="116"/>
      <c r="F83" s="37"/>
      <c r="G83" s="116"/>
      <c r="H83" s="119">
        <f>21972077.7+0.01</f>
        <v>21972077.710000001</v>
      </c>
      <c r="I83" s="116"/>
      <c r="J83" s="37"/>
      <c r="K83" s="116"/>
      <c r="L83" s="37"/>
      <c r="M83" s="116"/>
      <c r="N83" s="119">
        <v>20534275.089999996</v>
      </c>
      <c r="O83" s="116"/>
      <c r="P83" s="74"/>
      <c r="Q83" s="25"/>
      <c r="R83" s="26"/>
      <c r="S83" s="26"/>
      <c r="T83" s="26"/>
      <c r="U83" s="26"/>
      <c r="V83" s="39"/>
      <c r="W83" s="37"/>
      <c r="X83" s="87"/>
      <c r="Y83" s="5"/>
    </row>
    <row r="84" spans="2:34" s="9" customFormat="1" ht="25.5">
      <c r="B84" s="30" t="s">
        <v>109</v>
      </c>
      <c r="C84" s="15"/>
      <c r="D84" s="37"/>
      <c r="E84" s="45"/>
      <c r="F84" s="37"/>
      <c r="G84" s="45"/>
      <c r="H84" s="43">
        <f>+H82-H83</f>
        <v>59656.539999999106</v>
      </c>
      <c r="I84" s="45"/>
      <c r="J84" s="37"/>
      <c r="K84" s="45"/>
      <c r="L84" s="37"/>
      <c r="M84" s="45"/>
      <c r="N84" s="43">
        <f>+N82-N83</f>
        <v>-354384.11999999732</v>
      </c>
      <c r="O84" s="45"/>
      <c r="P84" s="74"/>
      <c r="Q84" s="25"/>
      <c r="R84" s="26"/>
      <c r="S84" s="26"/>
      <c r="T84" s="26"/>
      <c r="U84" s="26"/>
      <c r="V84" s="39"/>
      <c r="W84" s="37"/>
      <c r="X84" s="37"/>
      <c r="Y84" s="37"/>
      <c r="Z84" s="53"/>
      <c r="AA84" s="53"/>
      <c r="AB84" s="26"/>
    </row>
    <row r="85" spans="2:34" s="9" customFormat="1" ht="15">
      <c r="B85" s="30" t="s">
        <v>110</v>
      </c>
      <c r="C85" s="35"/>
      <c r="D85" s="37"/>
      <c r="E85" s="116"/>
      <c r="F85" s="37"/>
      <c r="G85" s="116"/>
      <c r="H85" s="119">
        <v>1001307.01</v>
      </c>
      <c r="I85" s="116"/>
      <c r="J85" s="37"/>
      <c r="K85" s="116"/>
      <c r="L85" s="37"/>
      <c r="M85" s="116"/>
      <c r="N85" s="119">
        <v>734867.7300000001</v>
      </c>
      <c r="O85" s="116"/>
      <c r="P85" s="74"/>
      <c r="Q85" s="120"/>
      <c r="R85" s="120"/>
      <c r="S85" s="120"/>
      <c r="T85" s="120"/>
      <c r="U85" s="120"/>
      <c r="V85" s="121"/>
      <c r="W85" s="37"/>
      <c r="X85" s="37"/>
      <c r="Y85" s="37"/>
      <c r="Z85" s="53"/>
      <c r="AA85" s="53"/>
      <c r="AB85" s="26"/>
    </row>
    <row r="86" spans="2:34" s="9" customFormat="1">
      <c r="B86" s="30" t="s">
        <v>111</v>
      </c>
      <c r="C86" s="15"/>
      <c r="D86" s="37"/>
      <c r="E86" s="45"/>
      <c r="F86" s="37"/>
      <c r="G86" s="45"/>
      <c r="H86" s="37">
        <f>SUM(H84:H85)</f>
        <v>1060963.5499999991</v>
      </c>
      <c r="I86" s="45"/>
      <c r="J86" s="37"/>
      <c r="K86" s="45"/>
      <c r="L86" s="37"/>
      <c r="M86" s="45"/>
      <c r="N86" s="37">
        <f>SUM(N84:N85)</f>
        <v>380483.61000000278</v>
      </c>
      <c r="O86" s="45"/>
      <c r="P86" s="74"/>
      <c r="Q86" s="25"/>
      <c r="R86" s="26"/>
      <c r="S86" s="26"/>
      <c r="T86" s="26"/>
      <c r="U86" s="26"/>
      <c r="V86" s="39"/>
      <c r="W86" s="37"/>
      <c r="X86" s="37"/>
      <c r="Y86" s="37"/>
      <c r="Z86" s="53"/>
      <c r="AA86" s="53"/>
      <c r="AB86" s="26"/>
    </row>
    <row r="87" spans="2:34" s="9" customFormat="1" ht="15">
      <c r="B87" s="30" t="s">
        <v>112</v>
      </c>
      <c r="C87" s="35"/>
      <c r="D87" s="37"/>
      <c r="E87" s="116"/>
      <c r="F87" s="79">
        <v>2600516.2800000003</v>
      </c>
      <c r="G87" s="116"/>
      <c r="H87" s="37"/>
      <c r="I87" s="116"/>
      <c r="J87" s="37"/>
      <c r="K87" s="116"/>
      <c r="L87" s="79">
        <v>2731110.2700000005</v>
      </c>
      <c r="M87" s="116"/>
      <c r="N87" s="37"/>
      <c r="O87" s="116"/>
      <c r="P87" s="74"/>
      <c r="Q87" s="25"/>
      <c r="R87" s="26"/>
      <c r="S87" s="26"/>
      <c r="T87" s="26"/>
      <c r="U87" s="26"/>
      <c r="V87" s="39"/>
      <c r="W87" s="37"/>
      <c r="X87" s="37"/>
      <c r="Y87" s="37"/>
      <c r="Z87" s="53"/>
      <c r="AA87" s="53"/>
      <c r="AB87" s="26"/>
    </row>
    <row r="88" spans="2:34" s="9" customFormat="1">
      <c r="B88" s="34" t="s">
        <v>113</v>
      </c>
      <c r="C88" s="35"/>
      <c r="D88" s="37"/>
      <c r="E88" s="116"/>
      <c r="F88" s="119">
        <v>17624.830000000002</v>
      </c>
      <c r="G88" s="116"/>
      <c r="H88" s="36">
        <f>+F87+F88</f>
        <v>2618141.1100000003</v>
      </c>
      <c r="I88" s="116"/>
      <c r="J88" s="37"/>
      <c r="K88" s="116"/>
      <c r="L88" s="119">
        <v>5536.67</v>
      </c>
      <c r="M88" s="116"/>
      <c r="N88" s="36">
        <f>+L87+L88</f>
        <v>2736646.9400000004</v>
      </c>
      <c r="O88" s="116"/>
      <c r="P88" s="74"/>
      <c r="Q88" s="77"/>
      <c r="R88" s="26"/>
      <c r="S88" s="26"/>
      <c r="T88" s="26"/>
      <c r="U88" s="4"/>
      <c r="V88" s="99"/>
      <c r="W88" s="37"/>
      <c r="X88" s="37"/>
      <c r="Y88" s="37"/>
      <c r="Z88" s="53"/>
      <c r="AA88" s="53"/>
      <c r="AB88" s="26"/>
    </row>
    <row r="89" spans="2:34" s="9" customFormat="1">
      <c r="B89" s="30" t="s">
        <v>114</v>
      </c>
      <c r="C89" s="15"/>
      <c r="D89" s="37"/>
      <c r="E89" s="45"/>
      <c r="F89" s="37"/>
      <c r="G89" s="45"/>
      <c r="H89" s="43">
        <f>+H86-H88</f>
        <v>-1557177.5600000012</v>
      </c>
      <c r="I89" s="45"/>
      <c r="J89" s="37"/>
      <c r="K89" s="45"/>
      <c r="L89" s="37"/>
      <c r="M89" s="45"/>
      <c r="N89" s="43">
        <f>+N86-N88</f>
        <v>-2356163.3299999977</v>
      </c>
      <c r="O89" s="45"/>
      <c r="P89" s="74"/>
      <c r="Q89" s="122"/>
      <c r="R89" s="26"/>
      <c r="S89" s="26"/>
      <c r="T89" s="26"/>
      <c r="U89" s="4"/>
      <c r="V89" s="99"/>
      <c r="W89" s="37"/>
      <c r="X89" s="37"/>
      <c r="Y89" s="37"/>
      <c r="Z89" s="53"/>
      <c r="AA89" s="53"/>
      <c r="AB89" s="26"/>
    </row>
    <row r="90" spans="2:34" s="9" customFormat="1">
      <c r="B90" s="30" t="s">
        <v>115</v>
      </c>
      <c r="C90" s="15"/>
      <c r="D90" s="37"/>
      <c r="E90" s="45"/>
      <c r="F90" s="37"/>
      <c r="G90" s="45"/>
      <c r="H90" s="37"/>
      <c r="I90" s="45"/>
      <c r="J90" s="37"/>
      <c r="K90" s="45"/>
      <c r="L90" s="37"/>
      <c r="M90" s="45"/>
      <c r="N90" s="37"/>
      <c r="O90" s="45"/>
      <c r="P90" s="74"/>
      <c r="Q90" s="122"/>
      <c r="R90" s="26"/>
      <c r="S90" s="26"/>
      <c r="T90" s="26"/>
      <c r="U90" s="26"/>
      <c r="V90" s="39"/>
      <c r="W90" s="37"/>
      <c r="X90" s="37"/>
      <c r="Y90" s="37"/>
      <c r="Z90" s="53"/>
      <c r="AA90" s="53"/>
      <c r="AB90" s="93"/>
    </row>
    <row r="91" spans="2:34" s="9" customFormat="1">
      <c r="B91" s="34" t="s">
        <v>116</v>
      </c>
      <c r="C91" s="35"/>
      <c r="D91" s="37"/>
      <c r="E91" s="116"/>
      <c r="F91" s="36">
        <v>16087.34</v>
      </c>
      <c r="G91" s="116"/>
      <c r="H91" s="37"/>
      <c r="I91" s="116"/>
      <c r="J91" s="37"/>
      <c r="K91" s="116"/>
      <c r="L91" s="36">
        <v>31918.74</v>
      </c>
      <c r="M91" s="116"/>
      <c r="N91" s="37"/>
      <c r="O91" s="116"/>
      <c r="P91" s="74"/>
      <c r="Q91" s="25"/>
      <c r="R91" s="26"/>
      <c r="S91" s="26"/>
      <c r="T91" s="26"/>
      <c r="U91" s="26"/>
      <c r="V91" s="39"/>
      <c r="W91" s="37"/>
      <c r="X91" s="37"/>
      <c r="Y91" s="37"/>
      <c r="Z91" s="53"/>
      <c r="AA91" s="53"/>
      <c r="AB91" s="93"/>
    </row>
    <row r="92" spans="2:34" s="9" customFormat="1">
      <c r="B92" s="34"/>
      <c r="C92" s="35"/>
      <c r="D92" s="37"/>
      <c r="E92" s="116"/>
      <c r="F92" s="37">
        <f>+F91</f>
        <v>16087.34</v>
      </c>
      <c r="G92" s="116"/>
      <c r="H92" s="37"/>
      <c r="I92" s="116"/>
      <c r="J92" s="37"/>
      <c r="K92" s="116"/>
      <c r="L92" s="37">
        <f>+L91</f>
        <v>31918.74</v>
      </c>
      <c r="M92" s="116"/>
      <c r="N92" s="37"/>
      <c r="O92" s="116"/>
      <c r="P92" s="74"/>
      <c r="Q92" s="25"/>
      <c r="R92" s="26"/>
      <c r="S92" s="26"/>
      <c r="T92" s="26"/>
      <c r="U92" s="26"/>
      <c r="V92" s="39"/>
      <c r="W92" s="51"/>
      <c r="X92" s="37"/>
      <c r="Y92" s="37"/>
      <c r="Z92" s="53"/>
      <c r="AA92" s="53"/>
      <c r="AB92" s="93"/>
    </row>
    <row r="93" spans="2:34" s="9" customFormat="1">
      <c r="B93" s="30" t="s">
        <v>117</v>
      </c>
      <c r="C93" s="35"/>
      <c r="D93" s="37"/>
      <c r="E93" s="116"/>
      <c r="F93" s="37"/>
      <c r="G93" s="116"/>
      <c r="H93" s="37"/>
      <c r="I93" s="116"/>
      <c r="J93" s="37"/>
      <c r="K93" s="116"/>
      <c r="L93" s="37"/>
      <c r="M93" s="116"/>
      <c r="N93" s="37"/>
      <c r="O93" s="116"/>
      <c r="P93" s="74"/>
      <c r="Q93" s="77"/>
      <c r="R93" s="26"/>
      <c r="S93" s="26"/>
      <c r="T93" s="26"/>
      <c r="U93" s="4"/>
      <c r="V93" s="99"/>
      <c r="W93" s="51"/>
      <c r="X93" s="37"/>
      <c r="Y93" s="37"/>
      <c r="Z93" s="53"/>
      <c r="AA93" s="53"/>
      <c r="AB93" s="93"/>
    </row>
    <row r="94" spans="2:34" s="9" customFormat="1">
      <c r="B94" s="34" t="s">
        <v>118</v>
      </c>
      <c r="C94" s="35"/>
      <c r="D94" s="36">
        <v>270253.08165745856</v>
      </c>
      <c r="E94" s="116"/>
      <c r="F94" s="36">
        <f>+D94</f>
        <v>270253.08165745856</v>
      </c>
      <c r="G94" s="116"/>
      <c r="H94" s="36">
        <f>+F92-F94</f>
        <v>-254165.74165745857</v>
      </c>
      <c r="I94" s="116"/>
      <c r="J94" s="36">
        <v>273540.21000000002</v>
      </c>
      <c r="K94" s="116"/>
      <c r="L94" s="36">
        <f>J94</f>
        <v>273540.21000000002</v>
      </c>
      <c r="M94" s="45"/>
      <c r="N94" s="36">
        <f>+L92-L94</f>
        <v>-241621.47000000003</v>
      </c>
      <c r="O94" s="45"/>
      <c r="P94" s="74"/>
      <c r="Q94" s="77"/>
      <c r="R94" s="93"/>
      <c r="S94" s="93"/>
      <c r="T94" s="93"/>
      <c r="U94" s="4"/>
      <c r="V94" s="39"/>
      <c r="W94" s="51"/>
      <c r="X94" s="123"/>
      <c r="Y94" s="124"/>
      <c r="Z94" s="125"/>
      <c r="AA94" s="1"/>
      <c r="AB94" s="1"/>
      <c r="AC94" s="125"/>
      <c r="AD94" s="126"/>
      <c r="AE94" s="126"/>
      <c r="AF94" s="126"/>
      <c r="AG94" s="125"/>
      <c r="AH94" s="125"/>
    </row>
    <row r="95" spans="2:34" s="9" customFormat="1">
      <c r="B95" s="30" t="s">
        <v>119</v>
      </c>
      <c r="C95" s="15"/>
      <c r="D95" s="37"/>
      <c r="E95" s="45"/>
      <c r="F95" s="43"/>
      <c r="G95" s="45"/>
      <c r="H95" s="43">
        <f>+H89+H94</f>
        <v>-1811343.3016574597</v>
      </c>
      <c r="I95" s="45"/>
      <c r="J95" s="37"/>
      <c r="K95" s="45"/>
      <c r="L95" s="43"/>
      <c r="M95" s="45"/>
      <c r="N95" s="43">
        <f>+N89+N94</f>
        <v>-2597784.799999998</v>
      </c>
      <c r="O95" s="45"/>
      <c r="P95" s="74"/>
      <c r="Q95" s="77"/>
      <c r="R95" s="93"/>
      <c r="S95" s="93"/>
      <c r="T95" s="93"/>
      <c r="U95" s="4"/>
      <c r="V95" s="39"/>
      <c r="W95" s="51"/>
      <c r="X95" s="123"/>
      <c r="Y95" s="123"/>
      <c r="Z95" s="125"/>
      <c r="AA95" s="1"/>
      <c r="AB95" s="1"/>
      <c r="AC95" s="126"/>
      <c r="AD95" s="126"/>
      <c r="AE95" s="126"/>
      <c r="AF95" s="126"/>
      <c r="AG95" s="125"/>
      <c r="AH95" s="125"/>
    </row>
    <row r="96" spans="2:34" s="9" customFormat="1">
      <c r="B96" s="30" t="s">
        <v>120</v>
      </c>
      <c r="C96" s="15"/>
      <c r="D96" s="37"/>
      <c r="E96" s="45"/>
      <c r="F96" s="43"/>
      <c r="G96" s="45"/>
      <c r="H96" s="43"/>
      <c r="I96" s="45"/>
      <c r="J96" s="37"/>
      <c r="K96" s="45"/>
      <c r="L96" s="118"/>
      <c r="M96" s="45"/>
      <c r="N96" s="43"/>
      <c r="O96" s="45"/>
      <c r="P96" s="74"/>
      <c r="Q96" s="25"/>
      <c r="R96" s="93"/>
      <c r="S96" s="26"/>
      <c r="T96" s="26"/>
      <c r="U96" s="93"/>
      <c r="V96" s="95"/>
      <c r="W96" s="51"/>
      <c r="X96" s="123"/>
      <c r="Y96" s="123"/>
      <c r="Z96" s="125"/>
      <c r="AA96" s="1"/>
      <c r="AB96" s="1"/>
      <c r="AC96" s="126"/>
      <c r="AD96" s="126"/>
      <c r="AE96" s="126"/>
      <c r="AF96" s="126"/>
      <c r="AG96" s="125"/>
      <c r="AH96" s="125"/>
    </row>
    <row r="97" spans="2:34" s="9" customFormat="1">
      <c r="B97" s="34" t="s">
        <v>121</v>
      </c>
      <c r="C97" s="15"/>
      <c r="E97" s="45"/>
      <c r="F97" s="37">
        <f>1957626.9+0.01</f>
        <v>1957626.91</v>
      </c>
      <c r="G97" s="45"/>
      <c r="H97" s="43"/>
      <c r="I97" s="45"/>
      <c r="J97" s="37"/>
      <c r="K97" s="45"/>
      <c r="L97" s="37">
        <v>2039039.51</v>
      </c>
      <c r="M97" s="45"/>
      <c r="N97" s="43"/>
      <c r="O97" s="45"/>
      <c r="P97" s="74"/>
      <c r="Q97" s="25"/>
      <c r="R97" s="93"/>
      <c r="S97" s="26"/>
      <c r="T97" s="26"/>
      <c r="U97" s="93"/>
      <c r="V97" s="95"/>
      <c r="W97" s="51"/>
      <c r="X97" s="123"/>
      <c r="Y97" s="123"/>
      <c r="Z97" s="125"/>
      <c r="AA97" s="1"/>
      <c r="AB97" s="1"/>
      <c r="AC97" s="126"/>
      <c r="AD97" s="126"/>
      <c r="AE97" s="126"/>
      <c r="AF97" s="126"/>
      <c r="AG97" s="125"/>
      <c r="AH97" s="125"/>
    </row>
    <row r="98" spans="2:34" s="9" customFormat="1">
      <c r="B98" s="34" t="s">
        <v>122</v>
      </c>
      <c r="C98" s="15"/>
      <c r="D98" s="37"/>
      <c r="E98" s="45"/>
      <c r="F98" s="37">
        <v>1341502.1800000002</v>
      </c>
      <c r="G98" s="45"/>
      <c r="H98" s="43"/>
      <c r="I98" s="45"/>
      <c r="J98" s="37"/>
      <c r="K98" s="45"/>
      <c r="L98" s="37">
        <f>795536.1+27795.4</f>
        <v>823331.5</v>
      </c>
      <c r="M98" s="116"/>
      <c r="N98" s="43"/>
      <c r="O98" s="116"/>
      <c r="P98" s="74"/>
      <c r="Q98" s="25"/>
      <c r="R98" s="93"/>
      <c r="S98" s="26"/>
      <c r="T98" s="26"/>
      <c r="U98" s="93"/>
      <c r="V98" s="95"/>
      <c r="W98" s="51"/>
      <c r="X98" s="123"/>
      <c r="Y98" s="123"/>
      <c r="Z98" s="125"/>
      <c r="AA98" s="1"/>
      <c r="AB98" s="1"/>
      <c r="AC98" s="126"/>
      <c r="AD98" s="126"/>
      <c r="AE98" s="126"/>
      <c r="AF98" s="126"/>
      <c r="AG98" s="125"/>
      <c r="AH98" s="125"/>
    </row>
    <row r="99" spans="2:34" s="9" customFormat="1" ht="30">
      <c r="B99" s="55" t="s">
        <v>123</v>
      </c>
      <c r="C99" s="15"/>
      <c r="D99" s="37"/>
      <c r="E99" s="45"/>
      <c r="F99" s="37">
        <v>151.79</v>
      </c>
      <c r="G99" s="45"/>
      <c r="H99" s="43"/>
      <c r="I99" s="45"/>
      <c r="J99" s="37"/>
      <c r="K99" s="45"/>
      <c r="L99" s="37">
        <v>930004.37</v>
      </c>
      <c r="M99" s="116"/>
      <c r="N99" s="43"/>
      <c r="O99" s="116"/>
      <c r="P99" s="74"/>
      <c r="Q99" s="25"/>
      <c r="R99" s="93"/>
      <c r="S99" s="26"/>
      <c r="T99" s="26"/>
      <c r="U99" s="93"/>
      <c r="V99" s="95"/>
      <c r="W99" s="51"/>
      <c r="X99" s="123"/>
      <c r="Y99" s="123"/>
      <c r="Z99" s="125"/>
      <c r="AA99" s="1"/>
      <c r="AB99" s="1"/>
      <c r="AC99" s="126"/>
      <c r="AD99" s="126"/>
      <c r="AE99" s="126"/>
      <c r="AF99" s="126"/>
      <c r="AG99" s="125"/>
      <c r="AH99" s="125"/>
    </row>
    <row r="100" spans="2:34" s="9" customFormat="1">
      <c r="B100" s="34"/>
      <c r="C100" s="35"/>
      <c r="D100" s="37"/>
      <c r="E100" s="116"/>
      <c r="F100" s="127">
        <f>SUM(F97:F99)</f>
        <v>3299280.88</v>
      </c>
      <c r="G100" s="116"/>
      <c r="H100" s="43"/>
      <c r="I100" s="116"/>
      <c r="J100" s="37"/>
      <c r="K100" s="116"/>
      <c r="L100" s="127">
        <f>SUM(L97:L99)</f>
        <v>3792375.38</v>
      </c>
      <c r="M100" s="116"/>
      <c r="N100" s="37"/>
      <c r="O100" s="116"/>
      <c r="P100" s="74"/>
      <c r="Q100" s="25"/>
      <c r="R100" s="93"/>
      <c r="S100" s="26"/>
      <c r="T100" s="26"/>
      <c r="U100" s="26"/>
      <c r="V100" s="39"/>
      <c r="W100" s="51"/>
      <c r="X100" s="5"/>
      <c r="Y100" s="124"/>
      <c r="Z100" s="1"/>
      <c r="AA100" s="1"/>
      <c r="AB100" s="1"/>
      <c r="AC100" s="125"/>
    </row>
    <row r="101" spans="2:34" s="9" customFormat="1">
      <c r="B101" s="30" t="s">
        <v>124</v>
      </c>
      <c r="C101" s="35"/>
      <c r="D101" s="37"/>
      <c r="E101" s="116"/>
      <c r="F101" s="37"/>
      <c r="G101" s="116"/>
      <c r="H101" s="43"/>
      <c r="I101" s="116"/>
      <c r="J101" s="37"/>
      <c r="K101" s="116"/>
      <c r="M101" s="45"/>
      <c r="N101" s="37"/>
      <c r="O101" s="45"/>
      <c r="P101" s="74"/>
      <c r="Q101" s="25"/>
      <c r="R101" s="93"/>
      <c r="S101" s="26"/>
      <c r="T101" s="26"/>
      <c r="U101" s="26"/>
      <c r="V101" s="39"/>
      <c r="W101" s="51"/>
      <c r="X101" s="5"/>
      <c r="Y101" s="124"/>
      <c r="Z101" s="1"/>
      <c r="AA101" s="1"/>
      <c r="AB101" s="1"/>
      <c r="AC101" s="125"/>
    </row>
    <row r="102" spans="2:34" s="9" customFormat="1">
      <c r="B102" s="34" t="s">
        <v>125</v>
      </c>
      <c r="C102" s="35"/>
      <c r="D102" s="37">
        <v>38971.83</v>
      </c>
      <c r="E102" s="116"/>
      <c r="F102" s="37"/>
      <c r="G102" s="116"/>
      <c r="H102" s="43"/>
      <c r="I102" s="116"/>
      <c r="J102" s="37">
        <f>7.23</f>
        <v>7.23</v>
      </c>
      <c r="K102" s="116"/>
      <c r="M102" s="45"/>
      <c r="N102" s="37"/>
      <c r="O102" s="45"/>
      <c r="P102" s="74"/>
      <c r="Q102" s="25"/>
      <c r="R102" s="93"/>
      <c r="S102" s="26"/>
      <c r="T102" s="26"/>
      <c r="U102" s="93"/>
      <c r="V102" s="95"/>
      <c r="W102" s="51"/>
      <c r="X102" s="123"/>
      <c r="Y102" s="124"/>
      <c r="Z102" s="125"/>
      <c r="AA102" s="1"/>
      <c r="AB102" s="1"/>
      <c r="AC102" s="125"/>
      <c r="AD102" s="126"/>
      <c r="AE102" s="126"/>
      <c r="AF102" s="126"/>
      <c r="AG102" s="125"/>
      <c r="AH102" s="125"/>
    </row>
    <row r="103" spans="2:34" s="9" customFormat="1">
      <c r="B103" s="34" t="s">
        <v>126</v>
      </c>
      <c r="C103" s="35"/>
      <c r="D103" s="37">
        <v>389928.57999999996</v>
      </c>
      <c r="E103" s="116"/>
      <c r="F103" s="37"/>
      <c r="G103" s="116"/>
      <c r="H103" s="43"/>
      <c r="I103" s="116"/>
      <c r="J103" s="37">
        <v>410254.55</v>
      </c>
      <c r="K103" s="116"/>
      <c r="M103" s="45"/>
      <c r="N103" s="37"/>
      <c r="O103" s="45"/>
      <c r="P103" s="74"/>
      <c r="Q103" s="25"/>
      <c r="R103" s="93"/>
      <c r="S103" s="26"/>
      <c r="T103" s="26"/>
      <c r="U103" s="93"/>
      <c r="V103" s="95"/>
      <c r="W103" s="51"/>
      <c r="X103" s="123"/>
      <c r="Y103" s="124"/>
      <c r="Z103" s="125"/>
      <c r="AA103" s="1"/>
      <c r="AB103" s="1"/>
      <c r="AC103" s="125"/>
      <c r="AD103" s="126"/>
      <c r="AE103" s="126"/>
      <c r="AF103" s="126"/>
      <c r="AG103" s="125"/>
      <c r="AH103" s="125"/>
    </row>
    <row r="104" spans="2:34" s="9" customFormat="1">
      <c r="B104" s="34" t="s">
        <v>127</v>
      </c>
      <c r="C104" s="35"/>
      <c r="D104" s="37">
        <v>32497.399999999998</v>
      </c>
      <c r="E104" s="116"/>
      <c r="I104" s="116"/>
      <c r="J104" s="37">
        <v>238847.64</v>
      </c>
      <c r="K104" s="116"/>
      <c r="L104" s="79"/>
      <c r="M104" s="116"/>
      <c r="N104" s="37"/>
      <c r="O104" s="116"/>
      <c r="P104" s="74"/>
      <c r="Q104" s="25"/>
      <c r="R104" s="93"/>
      <c r="S104" s="26"/>
      <c r="T104" s="26"/>
      <c r="U104" s="93"/>
      <c r="V104" s="95"/>
      <c r="W104" s="51"/>
      <c r="X104" s="123"/>
      <c r="Y104" s="124"/>
      <c r="Z104" s="125"/>
      <c r="AA104" s="1"/>
      <c r="AB104" s="1"/>
      <c r="AC104" s="125"/>
      <c r="AD104" s="126"/>
      <c r="AE104" s="126"/>
      <c r="AF104" s="126"/>
      <c r="AG104" s="125"/>
      <c r="AH104" s="125"/>
    </row>
    <row r="105" spans="2:34" s="9" customFormat="1">
      <c r="B105" s="34" t="s">
        <v>128</v>
      </c>
      <c r="C105" s="35"/>
      <c r="D105" s="36">
        <f>175920.09-7078.36</f>
        <v>168841.73</v>
      </c>
      <c r="E105" s="116"/>
      <c r="F105" s="36">
        <f>SUM(D102:D105)</f>
        <v>630239.54</v>
      </c>
      <c r="G105" s="116"/>
      <c r="H105" s="36">
        <f>+F100-F105</f>
        <v>2669041.34</v>
      </c>
      <c r="I105" s="116"/>
      <c r="J105" s="36">
        <v>0</v>
      </c>
      <c r="K105" s="116"/>
      <c r="L105" s="36">
        <f>SUM(J102:J105)</f>
        <v>649109.41999999993</v>
      </c>
      <c r="M105" s="45"/>
      <c r="N105" s="36">
        <f>L100-L105</f>
        <v>3143265.96</v>
      </c>
      <c r="O105" s="116"/>
      <c r="P105" s="74"/>
      <c r="Q105" s="25"/>
      <c r="R105" s="93"/>
      <c r="S105" s="26"/>
      <c r="T105" s="26"/>
      <c r="U105" s="93"/>
      <c r="V105" s="95"/>
      <c r="W105" s="51"/>
      <c r="X105" s="123"/>
      <c r="Y105" s="124"/>
      <c r="Z105" s="125"/>
      <c r="AA105" s="1"/>
      <c r="AB105" s="1"/>
      <c r="AC105" s="125"/>
      <c r="AD105" s="126"/>
      <c r="AE105" s="126"/>
      <c r="AF105" s="126"/>
      <c r="AG105" s="125"/>
      <c r="AH105" s="125"/>
    </row>
    <row r="106" spans="2:34" s="9" customFormat="1">
      <c r="B106" s="30" t="s">
        <v>129</v>
      </c>
      <c r="C106" s="35"/>
      <c r="D106" s="37"/>
      <c r="E106" s="116"/>
      <c r="F106" s="43"/>
      <c r="G106" s="45"/>
      <c r="H106" s="43">
        <f>+H95+H105</f>
        <v>857698.03834254015</v>
      </c>
      <c r="I106" s="116"/>
      <c r="J106" s="37"/>
      <c r="K106" s="116"/>
      <c r="L106" s="43"/>
      <c r="M106" s="45"/>
      <c r="N106" s="43">
        <f>+N95+N105</f>
        <v>545481.16000000201</v>
      </c>
      <c r="O106" s="116"/>
      <c r="P106" s="74"/>
      <c r="Q106" s="25"/>
      <c r="R106" s="93"/>
      <c r="S106" s="26"/>
      <c r="T106" s="26"/>
      <c r="U106" s="93"/>
      <c r="V106" s="95"/>
      <c r="W106" s="51"/>
      <c r="X106" s="123"/>
      <c r="Y106" s="124"/>
      <c r="Z106" s="125"/>
      <c r="AA106" s="1"/>
      <c r="AB106" s="1"/>
      <c r="AC106" s="125"/>
      <c r="AD106" s="126"/>
      <c r="AE106" s="126"/>
      <c r="AF106" s="126"/>
      <c r="AG106" s="125"/>
      <c r="AH106" s="125"/>
    </row>
    <row r="107" spans="2:34" s="9" customFormat="1">
      <c r="B107" s="30"/>
      <c r="C107" s="15"/>
      <c r="D107" s="37"/>
      <c r="E107" s="45"/>
      <c r="G107" s="45"/>
      <c r="H107" s="127"/>
      <c r="I107" s="45"/>
      <c r="J107" s="37"/>
      <c r="K107" s="45"/>
      <c r="M107" s="45"/>
      <c r="N107" s="127"/>
      <c r="O107" s="116"/>
      <c r="P107" s="74"/>
      <c r="Q107" s="77"/>
      <c r="R107" s="93"/>
      <c r="S107" s="93"/>
      <c r="T107" s="93"/>
      <c r="U107" s="4"/>
      <c r="V107" s="39"/>
      <c r="W107" s="5"/>
      <c r="X107" s="123"/>
      <c r="Y107" s="37"/>
      <c r="Z107" s="125"/>
      <c r="AA107" s="1"/>
      <c r="AB107" s="1"/>
      <c r="AC107" s="125"/>
      <c r="AD107" s="126"/>
      <c r="AE107" s="126"/>
      <c r="AF107" s="126"/>
      <c r="AG107" s="125"/>
      <c r="AH107" s="125"/>
    </row>
    <row r="108" spans="2:34" s="9" customFormat="1">
      <c r="B108" s="30" t="s">
        <v>117</v>
      </c>
      <c r="C108" s="15"/>
      <c r="D108" s="37"/>
      <c r="E108" s="45"/>
      <c r="G108" s="45"/>
      <c r="H108" s="37"/>
      <c r="I108" s="45"/>
      <c r="J108" s="37"/>
      <c r="K108" s="45"/>
      <c r="M108" s="45"/>
      <c r="N108" s="37"/>
      <c r="O108" s="116"/>
      <c r="P108" s="74"/>
      <c r="Q108" s="77"/>
      <c r="R108" s="93"/>
      <c r="S108" s="93"/>
      <c r="T108" s="93"/>
      <c r="U108" s="4"/>
      <c r="V108" s="39"/>
      <c r="W108" s="5"/>
      <c r="X108" s="123"/>
      <c r="Y108" s="37"/>
      <c r="Z108" s="125"/>
      <c r="AA108" s="1"/>
      <c r="AB108" s="1"/>
      <c r="AC108" s="125"/>
      <c r="AD108" s="126"/>
      <c r="AE108" s="126"/>
      <c r="AF108" s="126"/>
      <c r="AG108" s="125"/>
      <c r="AH108" s="125"/>
    </row>
    <row r="109" spans="2:34" s="9" customFormat="1">
      <c r="B109" s="128" t="s">
        <v>130</v>
      </c>
      <c r="C109" s="35"/>
      <c r="D109" s="37"/>
      <c r="E109" s="116"/>
      <c r="F109" s="79">
        <v>3041573.51</v>
      </c>
      <c r="G109" s="116"/>
      <c r="H109" s="37"/>
      <c r="I109" s="116"/>
      <c r="J109" s="37"/>
      <c r="K109" s="116"/>
      <c r="L109" s="79">
        <v>3238112.5600000005</v>
      </c>
      <c r="M109" s="116"/>
      <c r="N109" s="37"/>
      <c r="O109" s="116"/>
      <c r="P109" s="74"/>
      <c r="Q109" s="77"/>
      <c r="R109" s="93"/>
      <c r="S109" s="93"/>
      <c r="T109" s="93"/>
      <c r="U109" s="4"/>
      <c r="V109" s="39"/>
      <c r="W109" s="5"/>
      <c r="X109" s="123"/>
      <c r="Y109" s="124"/>
      <c r="Z109" s="125"/>
      <c r="AA109" s="1"/>
      <c r="AB109" s="1"/>
      <c r="AC109" s="125"/>
      <c r="AD109" s="126"/>
      <c r="AE109" s="126"/>
      <c r="AF109" s="126"/>
      <c r="AG109" s="125"/>
      <c r="AH109" s="125"/>
    </row>
    <row r="110" spans="2:34" s="9" customFormat="1" ht="30">
      <c r="B110" s="129" t="s">
        <v>131</v>
      </c>
      <c r="C110" s="35"/>
      <c r="D110" s="37"/>
      <c r="E110" s="116"/>
      <c r="F110" s="119">
        <f>+F109</f>
        <v>3041573.51</v>
      </c>
      <c r="G110" s="116"/>
      <c r="H110" s="36">
        <f>+F109-F110</f>
        <v>0</v>
      </c>
      <c r="I110" s="116"/>
      <c r="J110" s="37"/>
      <c r="K110" s="116"/>
      <c r="L110" s="119">
        <f>+L109</f>
        <v>3238112.5600000005</v>
      </c>
      <c r="M110" s="116"/>
      <c r="N110" s="36">
        <f>+L109-L110</f>
        <v>0</v>
      </c>
      <c r="O110" s="116"/>
      <c r="P110" s="74"/>
      <c r="Q110" s="77"/>
      <c r="R110" s="93"/>
      <c r="S110" s="93"/>
      <c r="T110" s="93"/>
      <c r="U110" s="4"/>
      <c r="V110" s="23"/>
      <c r="X110" s="123"/>
      <c r="Y110" s="124"/>
      <c r="Z110" s="125"/>
      <c r="AA110" s="1"/>
      <c r="AB110" s="1"/>
      <c r="AC110" s="125"/>
      <c r="AD110" s="126"/>
      <c r="AE110" s="126"/>
      <c r="AF110" s="126"/>
      <c r="AG110" s="125"/>
      <c r="AH110" s="125"/>
    </row>
    <row r="111" spans="2:34" s="9" customFormat="1" ht="26.25" thickBot="1">
      <c r="B111" s="30" t="s">
        <v>132</v>
      </c>
      <c r="C111" s="15"/>
      <c r="D111" s="37"/>
      <c r="E111" s="45"/>
      <c r="F111" s="37"/>
      <c r="G111" s="45"/>
      <c r="H111" s="42">
        <f>+H106-H110</f>
        <v>857698.03834254015</v>
      </c>
      <c r="I111" s="116"/>
      <c r="J111" s="37"/>
      <c r="K111" s="45"/>
      <c r="L111" s="37"/>
      <c r="M111" s="45"/>
      <c r="N111" s="42">
        <f>+N106-N110</f>
        <v>545481.16000000201</v>
      </c>
      <c r="O111" s="116"/>
      <c r="P111" s="74"/>
      <c r="Q111" s="77"/>
      <c r="R111" s="93"/>
      <c r="S111" s="93"/>
      <c r="T111" s="93"/>
      <c r="U111" s="4"/>
      <c r="V111" s="23"/>
      <c r="X111" s="123"/>
      <c r="Y111" s="37"/>
      <c r="Z111" s="125"/>
      <c r="AA111" s="1"/>
      <c r="AB111" s="1"/>
      <c r="AC111" s="125"/>
      <c r="AD111" s="126"/>
      <c r="AE111" s="126"/>
      <c r="AF111" s="126"/>
      <c r="AG111" s="125"/>
      <c r="AH111" s="125"/>
    </row>
    <row r="112" spans="2:34" s="9" customFormat="1" ht="13.5" thickTop="1">
      <c r="B112" s="30"/>
      <c r="C112" s="15"/>
      <c r="D112" s="37"/>
      <c r="E112" s="45"/>
      <c r="F112" s="37"/>
      <c r="G112" s="45"/>
      <c r="H112" s="43"/>
      <c r="I112" s="116"/>
      <c r="J112" s="37"/>
      <c r="K112" s="45"/>
      <c r="L112" s="37"/>
      <c r="M112" s="45"/>
      <c r="N112" s="43"/>
      <c r="O112" s="116"/>
      <c r="P112" s="74"/>
      <c r="Q112" s="77"/>
      <c r="R112" s="93"/>
      <c r="S112" s="93"/>
      <c r="T112" s="93"/>
      <c r="U112" s="4"/>
      <c r="V112" s="23"/>
      <c r="W112" s="5"/>
      <c r="X112" s="123"/>
      <c r="Y112" s="37"/>
      <c r="Z112" s="125"/>
      <c r="AA112" s="1"/>
      <c r="AB112" s="1"/>
      <c r="AC112" s="125"/>
      <c r="AD112" s="126"/>
      <c r="AE112" s="126"/>
      <c r="AF112" s="126"/>
      <c r="AG112" s="125"/>
      <c r="AH112" s="125"/>
    </row>
    <row r="113" spans="2:34" s="9" customFormat="1">
      <c r="B113" s="30" t="s">
        <v>117</v>
      </c>
      <c r="C113" s="15"/>
      <c r="D113" s="37"/>
      <c r="E113" s="45"/>
      <c r="F113" s="37"/>
      <c r="G113" s="45"/>
      <c r="H113" s="43"/>
      <c r="I113" s="116"/>
      <c r="J113" s="37"/>
      <c r="K113" s="45"/>
      <c r="L113" s="37"/>
      <c r="M113" s="45"/>
      <c r="N113" s="43"/>
      <c r="O113" s="116"/>
      <c r="P113" s="74"/>
      <c r="Q113" s="77"/>
      <c r="R113" s="93"/>
      <c r="S113" s="93"/>
      <c r="T113" s="93"/>
      <c r="U113" s="4"/>
      <c r="V113" s="23"/>
      <c r="W113" s="5"/>
      <c r="X113" s="123"/>
      <c r="Y113" s="37"/>
      <c r="Z113" s="125"/>
      <c r="AA113" s="1"/>
      <c r="AB113" s="1"/>
      <c r="AC113" s="125"/>
      <c r="AD113" s="126"/>
      <c r="AE113" s="126"/>
      <c r="AF113" s="126"/>
      <c r="AG113" s="125"/>
      <c r="AH113" s="125"/>
    </row>
    <row r="114" spans="2:34" s="9" customFormat="1">
      <c r="B114" s="34" t="s">
        <v>133</v>
      </c>
      <c r="C114" s="35"/>
      <c r="D114" s="37"/>
      <c r="E114" s="116"/>
      <c r="F114" s="37"/>
      <c r="G114" s="116"/>
      <c r="H114" s="37">
        <v>58125.98</v>
      </c>
      <c r="I114" s="116"/>
      <c r="J114" s="37"/>
      <c r="K114" s="116"/>
      <c r="L114" s="37"/>
      <c r="M114" s="116"/>
      <c r="N114" s="37">
        <v>0</v>
      </c>
      <c r="O114" s="116"/>
      <c r="P114" s="74"/>
      <c r="Q114" s="77"/>
      <c r="R114" s="93"/>
      <c r="S114" s="93"/>
      <c r="T114" s="93"/>
      <c r="U114" s="4"/>
      <c r="V114" s="23"/>
      <c r="X114" s="5"/>
      <c r="Y114" s="37"/>
      <c r="Z114" s="130"/>
      <c r="AA114" s="1"/>
      <c r="AB114" s="1"/>
      <c r="AC114" s="130"/>
      <c r="AD114" s="1"/>
      <c r="AE114" s="1"/>
      <c r="AF114" s="1"/>
      <c r="AG114" s="130"/>
      <c r="AH114" s="130"/>
    </row>
    <row r="115" spans="2:34" s="9" customFormat="1">
      <c r="B115" s="30"/>
      <c r="C115" s="15"/>
      <c r="D115" s="37"/>
      <c r="E115" s="45"/>
      <c r="F115" s="37"/>
      <c r="G115" s="45"/>
      <c r="H115" s="43"/>
      <c r="I115" s="116"/>
      <c r="J115" s="37"/>
      <c r="K115" s="45"/>
      <c r="L115" s="37"/>
      <c r="M115" s="45"/>
      <c r="N115" s="43"/>
      <c r="O115" s="116"/>
      <c r="P115" s="74"/>
      <c r="Q115" s="77"/>
      <c r="R115" s="93"/>
      <c r="S115" s="93"/>
      <c r="T115" s="93"/>
      <c r="U115" s="4"/>
      <c r="V115" s="23"/>
      <c r="W115" s="5"/>
      <c r="X115" s="123"/>
      <c r="Y115" s="37"/>
      <c r="Z115" s="125"/>
      <c r="AA115" s="1"/>
      <c r="AB115" s="1"/>
      <c r="AC115" s="125"/>
      <c r="AD115" s="126"/>
      <c r="AE115" s="126"/>
      <c r="AF115" s="126"/>
      <c r="AG115" s="125"/>
      <c r="AH115" s="125"/>
    </row>
    <row r="116" spans="2:34" s="9" customFormat="1" ht="26.25" thickBot="1">
      <c r="B116" s="30" t="s">
        <v>134</v>
      </c>
      <c r="C116" s="15"/>
      <c r="D116" s="37"/>
      <c r="E116" s="45"/>
      <c r="F116" s="37"/>
      <c r="G116" s="45"/>
      <c r="H116" s="42">
        <f>+H111-H114</f>
        <v>799572.05834254017</v>
      </c>
      <c r="I116" s="116"/>
      <c r="J116" s="37"/>
      <c r="K116" s="45"/>
      <c r="L116" s="37"/>
      <c r="M116" s="45"/>
      <c r="N116" s="42">
        <f>+N111-N114</f>
        <v>545481.16000000201</v>
      </c>
      <c r="O116" s="116"/>
      <c r="P116" s="74"/>
      <c r="Q116" s="77"/>
      <c r="R116" s="93"/>
      <c r="S116" s="93"/>
      <c r="T116" s="93"/>
      <c r="U116" s="4"/>
      <c r="V116" s="23"/>
      <c r="W116" s="5"/>
      <c r="X116" s="123"/>
      <c r="Y116" s="37"/>
      <c r="Z116" s="125"/>
      <c r="AA116" s="1"/>
      <c r="AB116" s="1"/>
      <c r="AC116" s="125"/>
      <c r="AD116" s="126"/>
      <c r="AE116" s="126"/>
      <c r="AF116" s="126"/>
      <c r="AG116" s="125"/>
      <c r="AH116" s="125"/>
    </row>
    <row r="117" spans="2:34" s="139" customFormat="1" ht="14.25" thickTop="1" thickBot="1">
      <c r="B117" s="131"/>
      <c r="C117" s="132"/>
      <c r="D117" s="132"/>
      <c r="E117" s="132"/>
      <c r="F117" s="132"/>
      <c r="G117" s="132"/>
      <c r="H117" s="132"/>
      <c r="I117" s="132"/>
      <c r="J117" s="133"/>
      <c r="K117" s="133"/>
      <c r="L117" s="133"/>
      <c r="M117" s="133"/>
      <c r="N117" s="133"/>
      <c r="O117" s="133"/>
      <c r="P117" s="134"/>
      <c r="Q117" s="135"/>
      <c r="R117" s="132"/>
      <c r="S117" s="132"/>
      <c r="T117" s="132"/>
      <c r="U117" s="136"/>
      <c r="V117" s="137"/>
      <c r="W117" s="138"/>
      <c r="X117" s="138"/>
      <c r="Y117" s="5"/>
    </row>
    <row r="118" spans="2:34">
      <c r="B118" s="1"/>
      <c r="D118" s="79"/>
      <c r="E118" s="79"/>
      <c r="F118" s="79"/>
      <c r="J118" s="1"/>
      <c r="K118" s="1"/>
      <c r="L118" s="1"/>
      <c r="M118" s="1"/>
      <c r="N118" s="1"/>
      <c r="Q118" s="1"/>
      <c r="U118" s="1"/>
      <c r="W118" s="1"/>
      <c r="X118" s="1"/>
      <c r="Y118" s="1"/>
    </row>
    <row r="119" spans="2:34" ht="15">
      <c r="B119" s="1"/>
      <c r="D119" s="146"/>
      <c r="E119" s="146"/>
      <c r="F119" s="148" t="s">
        <v>135</v>
      </c>
      <c r="G119" s="148"/>
      <c r="H119" s="148"/>
      <c r="I119" s="148"/>
      <c r="J119" s="148"/>
      <c r="K119" s="148"/>
      <c r="L119" s="148"/>
      <c r="M119" s="148"/>
      <c r="N119" s="148"/>
      <c r="O119" s="148"/>
      <c r="P119" s="148"/>
      <c r="Q119" s="148"/>
      <c r="U119" s="1"/>
      <c r="W119" s="1"/>
      <c r="X119" s="1"/>
      <c r="Y119" s="1"/>
    </row>
    <row r="120" spans="2:34" ht="60">
      <c r="B120" s="140"/>
      <c r="D120" s="146" t="s">
        <v>136</v>
      </c>
      <c r="E120" s="146"/>
      <c r="G120" s="145"/>
      <c r="H120" s="144" t="s">
        <v>139</v>
      </c>
      <c r="I120" s="145"/>
      <c r="K120" s="145"/>
      <c r="L120" s="145" t="s">
        <v>142</v>
      </c>
      <c r="M120" s="141"/>
      <c r="Q120" s="145" t="s">
        <v>145</v>
      </c>
      <c r="U120" s="145" t="s">
        <v>148</v>
      </c>
      <c r="W120" s="1"/>
      <c r="X120" s="1"/>
      <c r="Y120" s="1"/>
    </row>
    <row r="121" spans="2:34" ht="15">
      <c r="B121" s="1"/>
      <c r="D121" s="146"/>
      <c r="E121" s="146"/>
      <c r="G121" s="145"/>
      <c r="H121" s="146"/>
      <c r="I121" s="145"/>
      <c r="K121" s="145"/>
      <c r="L121" s="145"/>
      <c r="M121" s="141"/>
      <c r="Q121" s="145"/>
      <c r="U121" s="1"/>
      <c r="W121" s="1"/>
      <c r="X121" s="1"/>
      <c r="Y121" s="1"/>
    </row>
    <row r="122" spans="2:34" ht="15">
      <c r="B122" s="1"/>
      <c r="D122" s="146"/>
      <c r="E122" s="146"/>
      <c r="G122" s="145"/>
      <c r="H122" s="146"/>
      <c r="I122" s="145"/>
      <c r="K122" s="145"/>
      <c r="L122" s="145"/>
      <c r="M122" s="141"/>
      <c r="Q122" s="145"/>
      <c r="U122" s="1"/>
      <c r="W122" s="1"/>
      <c r="X122" s="1"/>
      <c r="Y122" s="1"/>
    </row>
    <row r="123" spans="2:34" ht="15">
      <c r="B123" s="1"/>
      <c r="D123" s="146"/>
      <c r="E123" s="146"/>
      <c r="G123" s="145"/>
      <c r="H123" s="146"/>
      <c r="I123" s="145"/>
      <c r="K123" s="145"/>
      <c r="L123" s="145"/>
      <c r="M123" s="141"/>
      <c r="Q123" s="145"/>
      <c r="U123" s="1"/>
      <c r="W123" s="1"/>
      <c r="X123" s="1"/>
      <c r="Y123" s="1"/>
    </row>
    <row r="124" spans="2:34" ht="15">
      <c r="B124" s="1"/>
      <c r="D124" s="144"/>
      <c r="E124" s="146"/>
      <c r="G124" s="145"/>
      <c r="H124" s="146"/>
      <c r="I124" s="145"/>
      <c r="K124" s="145"/>
      <c r="L124" s="145"/>
      <c r="M124" s="141"/>
      <c r="Q124" s="145"/>
      <c r="U124" s="1"/>
      <c r="W124" s="1"/>
      <c r="X124" s="1"/>
      <c r="Y124" s="1"/>
    </row>
    <row r="125" spans="2:34" ht="40.5" customHeight="1">
      <c r="B125" s="1"/>
      <c r="D125" s="144" t="s">
        <v>137</v>
      </c>
      <c r="E125" s="146"/>
      <c r="G125" s="145"/>
      <c r="H125" s="144" t="s">
        <v>140</v>
      </c>
      <c r="I125" s="145"/>
      <c r="K125" s="145"/>
      <c r="L125" s="144" t="s">
        <v>143</v>
      </c>
      <c r="M125" s="141"/>
      <c r="Q125" s="145" t="s">
        <v>146</v>
      </c>
      <c r="U125" s="145" t="s">
        <v>149</v>
      </c>
      <c r="W125" s="1"/>
      <c r="X125" s="1"/>
      <c r="Y125" s="1"/>
    </row>
    <row r="126" spans="2:34" ht="65.25" customHeight="1">
      <c r="B126" s="1"/>
      <c r="D126" s="147" t="s">
        <v>138</v>
      </c>
      <c r="E126" s="146"/>
      <c r="G126" s="145"/>
      <c r="H126" s="146" t="s">
        <v>141</v>
      </c>
      <c r="I126" s="145"/>
      <c r="K126" s="145"/>
      <c r="L126" s="144" t="s">
        <v>144</v>
      </c>
      <c r="M126" s="141"/>
      <c r="Q126" s="144" t="s">
        <v>147</v>
      </c>
      <c r="U126" s="144" t="s">
        <v>150</v>
      </c>
      <c r="W126" s="1"/>
      <c r="X126" s="1"/>
      <c r="Y126" s="1"/>
    </row>
    <row r="127" spans="2:34" ht="14.25">
      <c r="B127" s="1"/>
      <c r="D127" s="143"/>
      <c r="E127" s="143"/>
      <c r="F127" s="143"/>
      <c r="G127" s="142"/>
      <c r="H127" s="142"/>
      <c r="I127" s="142"/>
      <c r="J127" s="142"/>
      <c r="K127" s="142"/>
      <c r="L127" s="142"/>
      <c r="M127" s="1"/>
      <c r="N127" s="1"/>
      <c r="Q127" s="1"/>
      <c r="U127" s="1"/>
      <c r="W127" s="1"/>
      <c r="X127" s="1"/>
      <c r="Y127" s="1"/>
    </row>
    <row r="128" spans="2:34" ht="14.25">
      <c r="B128" s="1"/>
      <c r="D128" s="143"/>
      <c r="E128" s="143"/>
      <c r="F128" s="143"/>
      <c r="G128" s="142"/>
      <c r="H128" s="142"/>
      <c r="I128" s="142"/>
      <c r="J128" s="142"/>
      <c r="K128" s="142"/>
      <c r="L128" s="142"/>
      <c r="M128" s="1"/>
      <c r="N128" s="1"/>
      <c r="Q128" s="1"/>
      <c r="U128" s="1"/>
      <c r="W128" s="1"/>
      <c r="X128" s="1"/>
      <c r="Y128" s="1"/>
    </row>
    <row r="129" spans="2:25">
      <c r="B129" s="1"/>
      <c r="D129" s="79"/>
      <c r="E129" s="79"/>
      <c r="F129" s="79"/>
      <c r="J129" s="1"/>
      <c r="K129" s="1"/>
      <c r="L129" s="1"/>
      <c r="M129" s="1"/>
      <c r="N129" s="1"/>
      <c r="Q129" s="1"/>
      <c r="U129" s="1"/>
      <c r="W129" s="1"/>
      <c r="X129" s="1"/>
      <c r="Y129" s="1"/>
    </row>
    <row r="130" spans="2:25">
      <c r="B130" s="1"/>
      <c r="D130" s="79"/>
      <c r="E130" s="79"/>
      <c r="F130" s="79"/>
      <c r="J130" s="1"/>
      <c r="K130" s="1"/>
      <c r="L130" s="1"/>
      <c r="M130" s="1"/>
      <c r="N130" s="1"/>
      <c r="Q130" s="1"/>
      <c r="U130" s="1"/>
      <c r="W130" s="1"/>
      <c r="X130" s="1"/>
      <c r="Y130" s="1"/>
    </row>
    <row r="131" spans="2:25">
      <c r="B131" s="1"/>
      <c r="D131" s="79"/>
      <c r="E131" s="79"/>
      <c r="F131" s="79"/>
      <c r="J131" s="1"/>
      <c r="K131" s="1"/>
      <c r="L131" s="1"/>
      <c r="M131" s="1"/>
      <c r="N131" s="1"/>
      <c r="Q131" s="1"/>
      <c r="U131" s="1"/>
      <c r="W131" s="1"/>
      <c r="X131" s="1"/>
      <c r="Y131" s="1"/>
    </row>
    <row r="132" spans="2:25">
      <c r="B132" s="1"/>
      <c r="D132" s="79"/>
      <c r="E132" s="79"/>
      <c r="F132" s="79"/>
      <c r="J132" s="1"/>
      <c r="K132" s="1"/>
      <c r="L132" s="1"/>
      <c r="M132" s="1"/>
      <c r="N132" s="1"/>
      <c r="Q132" s="1"/>
      <c r="U132" s="1"/>
      <c r="W132" s="1"/>
      <c r="X132" s="1"/>
      <c r="Y132" s="1"/>
    </row>
  </sheetData>
  <mergeCells count="11">
    <mergeCell ref="B2:V2"/>
    <mergeCell ref="B3:V3"/>
    <mergeCell ref="B4:V4"/>
    <mergeCell ref="C5:H5"/>
    <mergeCell ref="J5:N5"/>
    <mergeCell ref="F119:Q119"/>
    <mergeCell ref="D77:H77"/>
    <mergeCell ref="J77:N77"/>
    <mergeCell ref="B74:N74"/>
    <mergeCell ref="Q74:U75"/>
    <mergeCell ref="B75:N75"/>
  </mergeCells>
  <phoneticPr fontId="0" type="noConversion"/>
  <printOptions horizontalCentered="1"/>
  <pageMargins left="0" right="0" top="0" bottom="0" header="0.31496062992125984" footer="0.31496062992125984"/>
  <pageSetup paperSize="8"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Περιοχές με ονόματα</vt:lpstr>
      </vt:variant>
      <vt:variant>
        <vt:i4>1</vt:i4>
      </vt:variant>
    </vt:vector>
  </HeadingPairs>
  <TitlesOfParts>
    <vt:vector size="2" baseType="lpstr">
      <vt:lpstr>2014</vt:lpstr>
      <vt:lpstr>'2014'!Print_Area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Όλγα Μπραΐμη</dc:creator>
  <cp:lastModifiedBy>user</cp:lastModifiedBy>
  <cp:lastPrinted>2016-02-15T10:33:18Z</cp:lastPrinted>
  <dcterms:created xsi:type="dcterms:W3CDTF">2016-02-11T08:08:39Z</dcterms:created>
  <dcterms:modified xsi:type="dcterms:W3CDTF">2016-02-15T10:33:25Z</dcterms:modified>
</cp:coreProperties>
</file>